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1.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ThisWorkbook" defaultThemeVersion="124226"/>
  <mc:AlternateContent xmlns:mc="http://schemas.openxmlformats.org/markup-compatibility/2006">
    <mc:Choice Requires="x15">
      <x15ac:absPath xmlns:x15ac="http://schemas.microsoft.com/office/spreadsheetml/2010/11/ac" url="D:\OneDrive - Power Grid Corporation of India Limited\CS - G3\G3\# Ankit-Shweta\RTM\Conductor-ARUN-3(Risk &amp; Cost)\Bidding Documents\Subject Bidding Documents\Vol.-III\"/>
    </mc:Choice>
  </mc:AlternateContent>
  <xr:revisionPtr revIDLastSave="0" documentId="13_ncr:1_{AE22883A-5F1E-45A5-8798-41B2610FC493}" xr6:coauthVersionLast="36" xr6:coauthVersionMax="47" xr10:uidLastSave="{00000000-0000-0000-0000-000000000000}"/>
  <workbookProtection workbookAlgorithmName="SHA-512" workbookHashValue="RfKKTJaVZWpyV6/FzR+bpDG2otwGLjGLhYih/6H3zuEDsP/rp1/hTjpOAmBdq/djBpSDrv42q8Bt80jxS34U8Q==" workbookSaltValue="1+fLG8Enn++o4CjdhDvqzw==" workbookSpinCount="100000" revisionsAlgorithmName="SHA-512" revisionsHashValue="LKQhGKohxkZ6TDMSm/YV4sqN3G/ttsH+uknV+PDXOhaR7eD+CalPybof9kIwPpiuVQJKi5Soxj9m6MJCrhZQbw==" revisionsSaltValue="dkskW/c5YZVF6S/wU8iUew==" revisionsSpinCount="100000" lockStructure="1" lockRevision="1"/>
  <bookViews>
    <workbookView xWindow="-120" yWindow="-120" windowWidth="29040" windowHeight="15720" tabRatio="871" activeTab="20" xr2:uid="{00000000-000D-0000-FFFF-FFFF00000000}"/>
  </bookViews>
  <sheets>
    <sheet name="Cover" sheetId="1" r:id="rId1"/>
    <sheet name="INSTRUCTIONS" sheetId="2" r:id="rId2"/>
    <sheet name="Name of Bidder" sheetId="3" r:id="rId3"/>
    <sheet name="Sch-1a" sheetId="4" r:id="rId4"/>
    <sheet name="Sch-1b " sheetId="5" r:id="rId5"/>
    <sheet name="Sch-2" sheetId="6" r:id="rId6"/>
    <sheet name="Sch-3" sheetId="7" r:id="rId7"/>
    <sheet name="Sch-4a" sheetId="8" state="hidden" r:id="rId8"/>
    <sheet name="Sch-4b" sheetId="9" state="hidden" r:id="rId9"/>
    <sheet name="Sch-4c" sheetId="10" state="hidden" r:id="rId10"/>
    <sheet name="Sch-4" sheetId="11" r:id="rId11"/>
    <sheet name="Sch-5 " sheetId="12" r:id="rId12"/>
    <sheet name="Sch-5 (After Discount)" sheetId="13" r:id="rId13"/>
    <sheet name="Letter of Discount" sheetId="14" r:id="rId14"/>
    <sheet name="Sch-6a" sheetId="15" r:id="rId15"/>
    <sheet name="Sch-6b" sheetId="16" r:id="rId16"/>
    <sheet name="N-W (Cr.)" sheetId="17" state="hidden" r:id="rId17"/>
    <sheet name="Entry Tax" sheetId="18" state="hidden" r:id="rId18"/>
    <sheet name="Octroi" sheetId="19" state="hidden" r:id="rId19"/>
    <sheet name="Other Taxes &amp; Duties" sheetId="20" state="hidden" r:id="rId20"/>
    <sheet name="Bid Form 2nd Envelope" sheetId="21" r:id="rId21"/>
  </sheets>
  <externalReferences>
    <externalReference r:id="rId22"/>
    <externalReference r:id="rId23"/>
    <externalReference r:id="rId24"/>
    <externalReference r:id="rId25"/>
    <externalReference r:id="rId26"/>
  </externalReferences>
  <definedNames>
    <definedName name="\A" localSheetId="20">#REF!</definedName>
    <definedName name="\A" localSheetId="0">#REF!</definedName>
    <definedName name="\A" localSheetId="17">#REF!</definedName>
    <definedName name="\A" localSheetId="13">#REF!</definedName>
    <definedName name="\A" localSheetId="2">#REF!</definedName>
    <definedName name="\A" localSheetId="16">#REF!</definedName>
    <definedName name="\A" localSheetId="18">#REF!</definedName>
    <definedName name="\A" localSheetId="19">#REF!</definedName>
    <definedName name="\A" localSheetId="10">#REF!</definedName>
    <definedName name="\A" localSheetId="8">#REF!</definedName>
    <definedName name="\A" localSheetId="9">#REF!</definedName>
    <definedName name="\A" localSheetId="11">#REF!</definedName>
    <definedName name="\A" localSheetId="12">#REF!</definedName>
    <definedName name="\A">#REF!</definedName>
    <definedName name="\aa" localSheetId="20">#REF!</definedName>
    <definedName name="\aa" localSheetId="0">#REF!</definedName>
    <definedName name="\aa" localSheetId="17">#REF!</definedName>
    <definedName name="\aa" localSheetId="13">#REF!</definedName>
    <definedName name="\aa" localSheetId="2">#REF!</definedName>
    <definedName name="\aa" localSheetId="16">#REF!</definedName>
    <definedName name="\aa" localSheetId="18">#REF!</definedName>
    <definedName name="\aa" localSheetId="19">#REF!</definedName>
    <definedName name="\aa" localSheetId="10">#REF!</definedName>
    <definedName name="\aa" localSheetId="8">#REF!</definedName>
    <definedName name="\aa" localSheetId="9">#REF!</definedName>
    <definedName name="\aa" localSheetId="11">#REF!</definedName>
    <definedName name="\aa" localSheetId="12">#REF!</definedName>
    <definedName name="\aa">#REF!</definedName>
    <definedName name="\B" localSheetId="20">#REF!</definedName>
    <definedName name="\B" localSheetId="0">#REF!</definedName>
    <definedName name="\B" localSheetId="17">#REF!</definedName>
    <definedName name="\B" localSheetId="13">#REF!</definedName>
    <definedName name="\B" localSheetId="2">#REF!</definedName>
    <definedName name="\B" localSheetId="16">#REF!</definedName>
    <definedName name="\B" localSheetId="18">#REF!</definedName>
    <definedName name="\B" localSheetId="19">#REF!</definedName>
    <definedName name="\B" localSheetId="10">#REF!</definedName>
    <definedName name="\B" localSheetId="8">#REF!</definedName>
    <definedName name="\B" localSheetId="9">#REF!</definedName>
    <definedName name="\B" localSheetId="11">#REF!</definedName>
    <definedName name="\B" localSheetId="12">#REF!</definedName>
    <definedName name="\B">#REF!</definedName>
    <definedName name="\C" localSheetId="20">#REF!</definedName>
    <definedName name="\C" localSheetId="0">#REF!</definedName>
    <definedName name="\C" localSheetId="17">#REF!</definedName>
    <definedName name="\C" localSheetId="13">#REF!</definedName>
    <definedName name="\C" localSheetId="2">#REF!</definedName>
    <definedName name="\C" localSheetId="16">#REF!</definedName>
    <definedName name="\C" localSheetId="18">#REF!</definedName>
    <definedName name="\C" localSheetId="19">#REF!</definedName>
    <definedName name="\C" localSheetId="10">#REF!</definedName>
    <definedName name="\C" localSheetId="8">#REF!</definedName>
    <definedName name="\C" localSheetId="9">#REF!</definedName>
    <definedName name="\C" localSheetId="11">#REF!</definedName>
    <definedName name="\C" localSheetId="12">#REF!</definedName>
    <definedName name="\C">#REF!</definedName>
    <definedName name="\M" localSheetId="20">#REF!</definedName>
    <definedName name="\M" localSheetId="0">#REF!</definedName>
    <definedName name="\M" localSheetId="17">#REF!</definedName>
    <definedName name="\M" localSheetId="13">#REF!</definedName>
    <definedName name="\M" localSheetId="2">#REF!</definedName>
    <definedName name="\M" localSheetId="16">#REF!</definedName>
    <definedName name="\M" localSheetId="18">#REF!</definedName>
    <definedName name="\M" localSheetId="19">#REF!</definedName>
    <definedName name="\M" localSheetId="10">#REF!</definedName>
    <definedName name="\M" localSheetId="8">#REF!</definedName>
    <definedName name="\M" localSheetId="9">#REF!</definedName>
    <definedName name="\M" localSheetId="11">#REF!</definedName>
    <definedName name="\M" localSheetId="12">#REF!</definedName>
    <definedName name="\M">#REF!</definedName>
    <definedName name="\N" localSheetId="20">#REF!</definedName>
    <definedName name="\N" localSheetId="0">#REF!</definedName>
    <definedName name="\N" localSheetId="17">#REF!</definedName>
    <definedName name="\N" localSheetId="13">#REF!</definedName>
    <definedName name="\N" localSheetId="2">#REF!</definedName>
    <definedName name="\N" localSheetId="16">#REF!</definedName>
    <definedName name="\N" localSheetId="18">#REF!</definedName>
    <definedName name="\N" localSheetId="19">#REF!</definedName>
    <definedName name="\N" localSheetId="10">#REF!</definedName>
    <definedName name="\N" localSheetId="8">#REF!</definedName>
    <definedName name="\N" localSheetId="9">#REF!</definedName>
    <definedName name="\N" localSheetId="11">#REF!</definedName>
    <definedName name="\N" localSheetId="12">#REF!</definedName>
    <definedName name="\N">#REF!</definedName>
    <definedName name="\P" localSheetId="20">#REF!</definedName>
    <definedName name="\P" localSheetId="0">#REF!</definedName>
    <definedName name="\P" localSheetId="17">#REF!</definedName>
    <definedName name="\P" localSheetId="13">#REF!</definedName>
    <definedName name="\P" localSheetId="2">#REF!</definedName>
    <definedName name="\P" localSheetId="16">#REF!</definedName>
    <definedName name="\P" localSheetId="18">#REF!</definedName>
    <definedName name="\P" localSheetId="19">#REF!</definedName>
    <definedName name="\P" localSheetId="10">#REF!</definedName>
    <definedName name="\P" localSheetId="8">#REF!</definedName>
    <definedName name="\P" localSheetId="9">#REF!</definedName>
    <definedName name="\P" localSheetId="11">#REF!</definedName>
    <definedName name="\P" localSheetId="12">#REF!</definedName>
    <definedName name="\P">#REF!</definedName>
    <definedName name="\R" localSheetId="20">#REF!</definedName>
    <definedName name="\R" localSheetId="0">#REF!</definedName>
    <definedName name="\R" localSheetId="17">#REF!</definedName>
    <definedName name="\R" localSheetId="13">#REF!</definedName>
    <definedName name="\R" localSheetId="2">#REF!</definedName>
    <definedName name="\R" localSheetId="16">#REF!</definedName>
    <definedName name="\R" localSheetId="18">#REF!</definedName>
    <definedName name="\R" localSheetId="19">#REF!</definedName>
    <definedName name="\R" localSheetId="10">#REF!</definedName>
    <definedName name="\R" localSheetId="8">#REF!</definedName>
    <definedName name="\R" localSheetId="9">#REF!</definedName>
    <definedName name="\R" localSheetId="11">#REF!</definedName>
    <definedName name="\R" localSheetId="12">#REF!</definedName>
    <definedName name="\R">#REF!</definedName>
    <definedName name="\U" localSheetId="20">#REF!</definedName>
    <definedName name="\U" localSheetId="0">#REF!</definedName>
    <definedName name="\U" localSheetId="17">#REF!</definedName>
    <definedName name="\U" localSheetId="13">#REF!</definedName>
    <definedName name="\U" localSheetId="2">#REF!</definedName>
    <definedName name="\U" localSheetId="16">#REF!</definedName>
    <definedName name="\U" localSheetId="18">#REF!</definedName>
    <definedName name="\U" localSheetId="19">#REF!</definedName>
    <definedName name="\U" localSheetId="10">#REF!</definedName>
    <definedName name="\U" localSheetId="8">#REF!</definedName>
    <definedName name="\U" localSheetId="9">#REF!</definedName>
    <definedName name="\U" localSheetId="11">#REF!</definedName>
    <definedName name="\U" localSheetId="12">#REF!</definedName>
    <definedName name="\U">#REF!</definedName>
    <definedName name="\V" localSheetId="20">#REF!</definedName>
    <definedName name="\V" localSheetId="0">#REF!</definedName>
    <definedName name="\V" localSheetId="17">#REF!</definedName>
    <definedName name="\V" localSheetId="13">#REF!</definedName>
    <definedName name="\V" localSheetId="2">#REF!</definedName>
    <definedName name="\V" localSheetId="16">#REF!</definedName>
    <definedName name="\V" localSheetId="18">#REF!</definedName>
    <definedName name="\V" localSheetId="19">#REF!</definedName>
    <definedName name="\V" localSheetId="10">#REF!</definedName>
    <definedName name="\V" localSheetId="8">#REF!</definedName>
    <definedName name="\V" localSheetId="9">#REF!</definedName>
    <definedName name="\V" localSheetId="11">#REF!</definedName>
    <definedName name="\V" localSheetId="12">#REF!</definedName>
    <definedName name="\V">#REF!</definedName>
    <definedName name="\x" localSheetId="20">#REF!</definedName>
    <definedName name="\x" localSheetId="0">#REF!</definedName>
    <definedName name="\x" localSheetId="17">#REF!</definedName>
    <definedName name="\x" localSheetId="13">#REF!</definedName>
    <definedName name="\x" localSheetId="2">#REF!</definedName>
    <definedName name="\x" localSheetId="16">#REF!</definedName>
    <definedName name="\x" localSheetId="18">#REF!</definedName>
    <definedName name="\x" localSheetId="19">#REF!</definedName>
    <definedName name="\x" localSheetId="10">#REF!</definedName>
    <definedName name="\x" localSheetId="8">#REF!</definedName>
    <definedName name="\x" localSheetId="9">#REF!</definedName>
    <definedName name="\x" localSheetId="11">#REF!</definedName>
    <definedName name="\x" localSheetId="12">#REF!</definedName>
    <definedName name="\x">#REF!</definedName>
    <definedName name="_xlnm._FilterDatabase" localSheetId="3" hidden="1">'Sch-1a'!$A$1:$A$1165</definedName>
    <definedName name="_xlnm._FilterDatabase" localSheetId="4" hidden="1">'Sch-1b '!$F$1:$F$329</definedName>
    <definedName name="_xlnm._FilterDatabase" localSheetId="5" hidden="1">'Sch-2'!$J$1:$J$27</definedName>
    <definedName name="_xlnm._FilterDatabase" localSheetId="6" hidden="1">'Sch-3'!$J$1:$J$433</definedName>
    <definedName name="ab" localSheetId="20">#REF!</definedName>
    <definedName name="ab" localSheetId="0">#REF!</definedName>
    <definedName name="ab" localSheetId="17">#REF!</definedName>
    <definedName name="ab" localSheetId="13">#REF!</definedName>
    <definedName name="ab" localSheetId="2">#REF!</definedName>
    <definedName name="ab" localSheetId="16">#REF!</definedName>
    <definedName name="ab" localSheetId="18">#REF!</definedName>
    <definedName name="ab" localSheetId="19">#REF!</definedName>
    <definedName name="ab" localSheetId="10">#REF!</definedName>
    <definedName name="ab" localSheetId="8">#REF!</definedName>
    <definedName name="ab" localSheetId="9">#REF!</definedName>
    <definedName name="ab" localSheetId="11">#REF!</definedName>
    <definedName name="ab" localSheetId="12">#REF!</definedName>
    <definedName name="ab">#REF!</definedName>
    <definedName name="biddername" localSheetId="20">#REF!</definedName>
    <definedName name="biddername" localSheetId="0">#REF!</definedName>
    <definedName name="biddername" localSheetId="17">#REF!</definedName>
    <definedName name="biddername" localSheetId="13">#REF!</definedName>
    <definedName name="biddername" localSheetId="16">#REF!</definedName>
    <definedName name="biddername" localSheetId="18">#REF!</definedName>
    <definedName name="biddername" localSheetId="19">#REF!</definedName>
    <definedName name="biddername" localSheetId="10">#REF!</definedName>
    <definedName name="biddername" localSheetId="8">#REF!</definedName>
    <definedName name="biddername" localSheetId="9">#REF!</definedName>
    <definedName name="biddername" localSheetId="11">#REF!</definedName>
    <definedName name="biddername" localSheetId="12">#REF!</definedName>
    <definedName name="biddername">#REF!</definedName>
    <definedName name="BL2A" localSheetId="8">'[1]Attach-3 (QR)'!#REF!</definedName>
    <definedName name="BL2A">'[1]Attach-3 (QR)'!#REF!</definedName>
    <definedName name="BL2A2" localSheetId="20">'[2]Attach-3 (QR)'!#REF!</definedName>
    <definedName name="BL2A2" localSheetId="0">'[2]Attach-3 (QR)'!#REF!</definedName>
    <definedName name="BL2A2" localSheetId="17">'[2]Attach-3 (QR)'!#REF!</definedName>
    <definedName name="BL2A2" localSheetId="13">'[3]Attach-3 (QR)'!#REF!</definedName>
    <definedName name="BL2A2" localSheetId="2">'[1]Attach-3 (QR)'!#REF!</definedName>
    <definedName name="BL2A2" localSheetId="16">'[2]Attach-3 (QR)'!#REF!</definedName>
    <definedName name="BL2A2" localSheetId="18">'[2]Attach-3 (QR)'!#REF!</definedName>
    <definedName name="BL2A2" localSheetId="19">'[2]Attach-3 (QR)'!#REF!</definedName>
    <definedName name="BL2A2" localSheetId="10">'[2]Attach-3 (QR)'!#REF!</definedName>
    <definedName name="BL2A2" localSheetId="8">'[4]Attach-3 (QR)'!#REF!</definedName>
    <definedName name="BL2A2" localSheetId="9">'[4]Attach-3 (QR)'!#REF!</definedName>
    <definedName name="BL2A2" localSheetId="11">'[2]Attach-3 (QR)'!#REF!</definedName>
    <definedName name="BL2A2" localSheetId="12">'[2]Attach-3 (QR)'!#REF!</definedName>
    <definedName name="BL2A2">'[4]Attach-3 (QR)'!#REF!</definedName>
    <definedName name="BL2AA" localSheetId="8">'[1]Attach-3 (QR)'!#REF!</definedName>
    <definedName name="BL2AA">'[1]Attach-3 (QR)'!#REF!</definedName>
    <definedName name="BL2AAA" localSheetId="20">'[2]Attach-3 (QR)'!#REF!</definedName>
    <definedName name="BL2AAA" localSheetId="0">'[2]Attach-3 (QR)'!#REF!</definedName>
    <definedName name="BL2AAA" localSheetId="17">'[2]Attach-3 (QR)'!#REF!</definedName>
    <definedName name="BL2AAA" localSheetId="13">'[3]Attach-3 (QR)'!#REF!</definedName>
    <definedName name="BL2AAA" localSheetId="2">'[1]Attach-3 (QR)'!#REF!</definedName>
    <definedName name="BL2AAA" localSheetId="16">'[2]Attach-3 (QR)'!#REF!</definedName>
    <definedName name="BL2AAA" localSheetId="18">'[2]Attach-3 (QR)'!#REF!</definedName>
    <definedName name="BL2AAA" localSheetId="19">'[2]Attach-3 (QR)'!#REF!</definedName>
    <definedName name="BL2AAA" localSheetId="10">'[2]Attach-3 (QR)'!#REF!</definedName>
    <definedName name="BL2AAA" localSheetId="8">'[4]Attach-3 (QR)'!#REF!</definedName>
    <definedName name="BL2AAA" localSheetId="9">'[4]Attach-3 (QR)'!#REF!</definedName>
    <definedName name="BL2AAA" localSheetId="11">'[2]Attach-3 (QR)'!#REF!</definedName>
    <definedName name="BL2AAA" localSheetId="12">'[2]Attach-3 (QR)'!#REF!</definedName>
    <definedName name="BL2AAA">'[4]Attach-3 (QR)'!#REF!</definedName>
    <definedName name="BL2B" localSheetId="8">'[1]Attach-3 (QR)'!#REF!</definedName>
    <definedName name="BL2B">'[1]Attach-3 (QR)'!#REF!</definedName>
    <definedName name="BL2BB" localSheetId="20">'[2]Attach-3 (QR)'!#REF!</definedName>
    <definedName name="BL2BB" localSheetId="0">'[2]Attach-3 (QR)'!#REF!</definedName>
    <definedName name="BL2BB" localSheetId="17">'[2]Attach-3 (QR)'!#REF!</definedName>
    <definedName name="BL2BB" localSheetId="13">'[3]Attach-3 (QR)'!#REF!</definedName>
    <definedName name="BL2BB" localSheetId="2">'[1]Attach-3 (QR)'!#REF!</definedName>
    <definedName name="BL2BB" localSheetId="16">'[2]Attach-3 (QR)'!#REF!</definedName>
    <definedName name="BL2BB" localSheetId="18">'[2]Attach-3 (QR)'!#REF!</definedName>
    <definedName name="BL2BB" localSheetId="19">'[2]Attach-3 (QR)'!#REF!</definedName>
    <definedName name="BL2BB" localSheetId="10">'[2]Attach-3 (QR)'!#REF!</definedName>
    <definedName name="BL2BB" localSheetId="8">'[4]Attach-3 (QR)'!#REF!</definedName>
    <definedName name="BL2BB" localSheetId="9">'[4]Attach-3 (QR)'!#REF!</definedName>
    <definedName name="BL2BB" localSheetId="11">'[2]Attach-3 (QR)'!#REF!</definedName>
    <definedName name="BL2BB" localSheetId="12">'[2]Attach-3 (QR)'!#REF!</definedName>
    <definedName name="BL2BB">'[4]Attach-3 (QR)'!#REF!</definedName>
    <definedName name="BL2BBB" localSheetId="20">'[2]Attach-3 (QR)'!#REF!</definedName>
    <definedName name="BL2BBB" localSheetId="0">'[2]Attach-3 (QR)'!#REF!</definedName>
    <definedName name="BL2BBB" localSheetId="17">'[2]Attach-3 (QR)'!#REF!</definedName>
    <definedName name="BL2BBB" localSheetId="13">'[3]Attach-3 (QR)'!#REF!</definedName>
    <definedName name="BL2BBB" localSheetId="2">'[1]Attach-3 (QR)'!#REF!</definedName>
    <definedName name="BL2BBB" localSheetId="16">'[2]Attach-3 (QR)'!#REF!</definedName>
    <definedName name="BL2BBB" localSheetId="18">'[2]Attach-3 (QR)'!#REF!</definedName>
    <definedName name="BL2BBB" localSheetId="19">'[2]Attach-3 (QR)'!#REF!</definedName>
    <definedName name="BL2BBB" localSheetId="10">'[2]Attach-3 (QR)'!#REF!</definedName>
    <definedName name="BL2BBB" localSheetId="8">'[4]Attach-3 (QR)'!#REF!</definedName>
    <definedName name="BL2BBB" localSheetId="9">'[4]Attach-3 (QR)'!#REF!</definedName>
    <definedName name="BL2BBB" localSheetId="11">'[2]Attach-3 (QR)'!#REF!</definedName>
    <definedName name="BL2BBB" localSheetId="12">'[2]Attach-3 (QR)'!#REF!</definedName>
    <definedName name="BL2BBB">'[4]Attach-3 (QR)'!#REF!</definedName>
    <definedName name="BL2C" localSheetId="8">'[1]Attach-3 (QR)'!#REF!</definedName>
    <definedName name="BL2C">'[1]Attach-3 (QR)'!#REF!</definedName>
    <definedName name="BL2CC" localSheetId="20">'[2]Attach-3 (QR)'!#REF!</definedName>
    <definedName name="BL2CC" localSheetId="0">'[2]Attach-3 (QR)'!#REF!</definedName>
    <definedName name="BL2CC" localSheetId="17">'[2]Attach-3 (QR)'!#REF!</definedName>
    <definedName name="BL2CC" localSheetId="13">'[3]Attach-3 (QR)'!#REF!</definedName>
    <definedName name="BL2CC" localSheetId="2">'[1]Attach-3 (QR)'!#REF!</definedName>
    <definedName name="BL2CC" localSheetId="16">'[2]Attach-3 (QR)'!#REF!</definedName>
    <definedName name="BL2CC" localSheetId="18">'[2]Attach-3 (QR)'!#REF!</definedName>
    <definedName name="BL2CC" localSheetId="19">'[2]Attach-3 (QR)'!#REF!</definedName>
    <definedName name="BL2CC" localSheetId="10">'[2]Attach-3 (QR)'!#REF!</definedName>
    <definedName name="BL2CC" localSheetId="8">'[4]Attach-3 (QR)'!#REF!</definedName>
    <definedName name="BL2CC" localSheetId="9">'[4]Attach-3 (QR)'!#REF!</definedName>
    <definedName name="BL2CC" localSheetId="11">'[2]Attach-3 (QR)'!#REF!</definedName>
    <definedName name="BL2CC" localSheetId="12">'[2]Attach-3 (QR)'!#REF!</definedName>
    <definedName name="BL2CC">'[4]Attach-3 (QR)'!#REF!</definedName>
    <definedName name="BL2CCC" localSheetId="20">'[2]Attach-3 (QR)'!#REF!</definedName>
    <definedName name="BL2CCC" localSheetId="0">'[2]Attach-3 (QR)'!#REF!</definedName>
    <definedName name="BL2CCC" localSheetId="17">'[2]Attach-3 (QR)'!#REF!</definedName>
    <definedName name="BL2CCC" localSheetId="13">'[3]Attach-3 (QR)'!#REF!</definedName>
    <definedName name="BL2CCC" localSheetId="2">'[1]Attach-3 (QR)'!#REF!</definedName>
    <definedName name="BL2CCC" localSheetId="16">'[2]Attach-3 (QR)'!#REF!</definedName>
    <definedName name="BL2CCC" localSheetId="18">'[2]Attach-3 (QR)'!#REF!</definedName>
    <definedName name="BL2CCC" localSheetId="19">'[2]Attach-3 (QR)'!#REF!</definedName>
    <definedName name="BL2CCC" localSheetId="10">'[2]Attach-3 (QR)'!#REF!</definedName>
    <definedName name="BL2CCC" localSheetId="8">'[4]Attach-3 (QR)'!#REF!</definedName>
    <definedName name="BL2CCC" localSheetId="9">'[4]Attach-3 (QR)'!#REF!</definedName>
    <definedName name="BL2CCC" localSheetId="11">'[2]Attach-3 (QR)'!#REF!</definedName>
    <definedName name="BL2CCC" localSheetId="12">'[2]Attach-3 (QR)'!#REF!</definedName>
    <definedName name="BL2CCC">'[4]Attach-3 (QR)'!#REF!</definedName>
    <definedName name="BL3A" localSheetId="8">'[1]Attach-3 (QR)'!#REF!</definedName>
    <definedName name="BL3A">'[1]Attach-3 (QR)'!#REF!</definedName>
    <definedName name="BL3AA" localSheetId="20">'[2]Attach-3 (QR)'!#REF!</definedName>
    <definedName name="BL3AA" localSheetId="0">'[2]Attach-3 (QR)'!#REF!</definedName>
    <definedName name="BL3AA" localSheetId="17">'[2]Attach-3 (QR)'!#REF!</definedName>
    <definedName name="BL3AA" localSheetId="13">'[3]Attach-3 (QR)'!#REF!</definedName>
    <definedName name="BL3AA" localSheetId="2">'[1]Attach-3 (QR)'!#REF!</definedName>
    <definedName name="BL3AA" localSheetId="16">'[2]Attach-3 (QR)'!#REF!</definedName>
    <definedName name="BL3AA" localSheetId="18">'[2]Attach-3 (QR)'!#REF!</definedName>
    <definedName name="BL3AA" localSheetId="19">'[2]Attach-3 (QR)'!#REF!</definedName>
    <definedName name="BL3AA" localSheetId="10">'[2]Attach-3 (QR)'!#REF!</definedName>
    <definedName name="BL3AA" localSheetId="8">'[4]Attach-3 (QR)'!#REF!</definedName>
    <definedName name="BL3AA" localSheetId="9">'[4]Attach-3 (QR)'!#REF!</definedName>
    <definedName name="BL3AA" localSheetId="11">'[2]Attach-3 (QR)'!#REF!</definedName>
    <definedName name="BL3AA" localSheetId="12">'[2]Attach-3 (QR)'!#REF!</definedName>
    <definedName name="BL3AA">'[4]Attach-3 (QR)'!#REF!</definedName>
    <definedName name="BL3AAA" localSheetId="20">'[2]Attach-3 (QR)'!#REF!</definedName>
    <definedName name="BL3AAA" localSheetId="0">'[2]Attach-3 (QR)'!#REF!</definedName>
    <definedName name="BL3AAA" localSheetId="17">'[2]Attach-3 (QR)'!#REF!</definedName>
    <definedName name="BL3AAA" localSheetId="13">'[3]Attach-3 (QR)'!#REF!</definedName>
    <definedName name="BL3AAA" localSheetId="2">'[1]Attach-3 (QR)'!#REF!</definedName>
    <definedName name="BL3AAA" localSheetId="16">'[2]Attach-3 (QR)'!#REF!</definedName>
    <definedName name="BL3AAA" localSheetId="18">'[2]Attach-3 (QR)'!#REF!</definedName>
    <definedName name="BL3AAA" localSheetId="19">'[2]Attach-3 (QR)'!#REF!</definedName>
    <definedName name="BL3AAA" localSheetId="10">'[2]Attach-3 (QR)'!#REF!</definedName>
    <definedName name="BL3AAA" localSheetId="8">'[4]Attach-3 (QR)'!#REF!</definedName>
    <definedName name="BL3AAA" localSheetId="9">'[4]Attach-3 (QR)'!#REF!</definedName>
    <definedName name="BL3AAA" localSheetId="11">'[2]Attach-3 (QR)'!#REF!</definedName>
    <definedName name="BL3AAA" localSheetId="12">'[2]Attach-3 (QR)'!#REF!</definedName>
    <definedName name="BL3AAA">'[4]Attach-3 (QR)'!#REF!</definedName>
    <definedName name="BL3B" localSheetId="8">'[1]Attach-3 (QR)'!#REF!</definedName>
    <definedName name="BL3B">'[1]Attach-3 (QR)'!#REF!</definedName>
    <definedName name="BL3BB" localSheetId="20">'[2]Attach-3 (QR)'!#REF!</definedName>
    <definedName name="BL3BB" localSheetId="0">'[2]Attach-3 (QR)'!#REF!</definedName>
    <definedName name="BL3BB" localSheetId="17">'[2]Attach-3 (QR)'!#REF!</definedName>
    <definedName name="BL3BB" localSheetId="13">'[3]Attach-3 (QR)'!#REF!</definedName>
    <definedName name="BL3BB" localSheetId="2">'[1]Attach-3 (QR)'!#REF!</definedName>
    <definedName name="BL3BB" localSheetId="16">'[2]Attach-3 (QR)'!#REF!</definedName>
    <definedName name="BL3BB" localSheetId="18">'[2]Attach-3 (QR)'!#REF!</definedName>
    <definedName name="BL3BB" localSheetId="19">'[2]Attach-3 (QR)'!#REF!</definedName>
    <definedName name="BL3BB" localSheetId="10">'[2]Attach-3 (QR)'!#REF!</definedName>
    <definedName name="BL3BB" localSheetId="8">'[4]Attach-3 (QR)'!#REF!</definedName>
    <definedName name="BL3BB" localSheetId="9">'[4]Attach-3 (QR)'!#REF!</definedName>
    <definedName name="BL3BB" localSheetId="11">'[2]Attach-3 (QR)'!#REF!</definedName>
    <definedName name="BL3BB" localSheetId="12">'[2]Attach-3 (QR)'!#REF!</definedName>
    <definedName name="BL3BB">'[4]Attach-3 (QR)'!#REF!</definedName>
    <definedName name="BL3BBB" localSheetId="20">'[2]Attach-3 (QR)'!#REF!</definedName>
    <definedName name="BL3BBB" localSheetId="0">'[2]Attach-3 (QR)'!#REF!</definedName>
    <definedName name="BL3BBB" localSheetId="17">'[2]Attach-3 (QR)'!#REF!</definedName>
    <definedName name="BL3BBB" localSheetId="13">'[3]Attach-3 (QR)'!#REF!</definedName>
    <definedName name="BL3BBB" localSheetId="2">'[1]Attach-3 (QR)'!#REF!</definedName>
    <definedName name="BL3BBB" localSheetId="16">'[2]Attach-3 (QR)'!#REF!</definedName>
    <definedName name="BL3BBB" localSheetId="18">'[2]Attach-3 (QR)'!#REF!</definedName>
    <definedName name="BL3BBB" localSheetId="19">'[2]Attach-3 (QR)'!#REF!</definedName>
    <definedName name="BL3BBB" localSheetId="10">'[2]Attach-3 (QR)'!#REF!</definedName>
    <definedName name="BL3BBB" localSheetId="8">'[4]Attach-3 (QR)'!#REF!</definedName>
    <definedName name="BL3BBB" localSheetId="9">'[4]Attach-3 (QR)'!#REF!</definedName>
    <definedName name="BL3BBB" localSheetId="11">'[2]Attach-3 (QR)'!#REF!</definedName>
    <definedName name="BL3BBB" localSheetId="12">'[2]Attach-3 (QR)'!#REF!</definedName>
    <definedName name="BL3BBB">'[4]Attach-3 (QR)'!#REF!</definedName>
    <definedName name="BL3C" localSheetId="8">'[1]Attach-3 (QR)'!#REF!</definedName>
    <definedName name="BL3C">'[1]Attach-3 (QR)'!#REF!</definedName>
    <definedName name="BL3CC" localSheetId="20">'[2]Attach-3 (QR)'!#REF!</definedName>
    <definedName name="BL3CC" localSheetId="0">'[2]Attach-3 (QR)'!#REF!</definedName>
    <definedName name="BL3CC" localSheetId="17">'[2]Attach-3 (QR)'!#REF!</definedName>
    <definedName name="BL3CC" localSheetId="13">'[3]Attach-3 (QR)'!#REF!</definedName>
    <definedName name="BL3CC" localSheetId="2">'[1]Attach-3 (QR)'!#REF!</definedName>
    <definedName name="BL3CC" localSheetId="16">'[2]Attach-3 (QR)'!#REF!</definedName>
    <definedName name="BL3CC" localSheetId="18">'[2]Attach-3 (QR)'!#REF!</definedName>
    <definedName name="BL3CC" localSheetId="19">'[2]Attach-3 (QR)'!#REF!</definedName>
    <definedName name="BL3CC" localSheetId="10">'[2]Attach-3 (QR)'!#REF!</definedName>
    <definedName name="BL3CC" localSheetId="8">'[4]Attach-3 (QR)'!#REF!</definedName>
    <definedName name="BL3CC" localSheetId="9">'[4]Attach-3 (QR)'!#REF!</definedName>
    <definedName name="BL3CC" localSheetId="11">'[2]Attach-3 (QR)'!#REF!</definedName>
    <definedName name="BL3CC" localSheetId="12">'[2]Attach-3 (QR)'!#REF!</definedName>
    <definedName name="BL3CC">'[4]Attach-3 (QR)'!#REF!</definedName>
    <definedName name="BL3CCC" localSheetId="20">'[2]Attach-3 (QR)'!#REF!</definedName>
    <definedName name="BL3CCC" localSheetId="0">'[2]Attach-3 (QR)'!#REF!</definedName>
    <definedName name="BL3CCC" localSheetId="17">'[2]Attach-3 (QR)'!#REF!</definedName>
    <definedName name="BL3CCC" localSheetId="13">'[3]Attach-3 (QR)'!#REF!</definedName>
    <definedName name="BL3CCC" localSheetId="2">'[1]Attach-3 (QR)'!#REF!</definedName>
    <definedName name="BL3CCC" localSheetId="16">'[2]Attach-3 (QR)'!#REF!</definedName>
    <definedName name="BL3CCC" localSheetId="18">'[2]Attach-3 (QR)'!#REF!</definedName>
    <definedName name="BL3CCC" localSheetId="19">'[2]Attach-3 (QR)'!#REF!</definedName>
    <definedName name="BL3CCC" localSheetId="10">'[2]Attach-3 (QR)'!#REF!</definedName>
    <definedName name="BL3CCC" localSheetId="8">'[4]Attach-3 (QR)'!#REF!</definedName>
    <definedName name="BL3CCC" localSheetId="9">'[4]Attach-3 (QR)'!#REF!</definedName>
    <definedName name="BL3CCC" localSheetId="11">'[2]Attach-3 (QR)'!#REF!</definedName>
    <definedName name="BL3CCC" localSheetId="12">'[2]Attach-3 (QR)'!#REF!</definedName>
    <definedName name="BL3CCC">'[4]Attach-3 (QR)'!#REF!</definedName>
    <definedName name="BL4A" localSheetId="8">'[1]Attach-3 (QR)'!#REF!</definedName>
    <definedName name="BL4A">'[1]Attach-3 (QR)'!#REF!</definedName>
    <definedName name="BL4AA" localSheetId="20">'[2]Attach-3 (QR)'!#REF!</definedName>
    <definedName name="BL4AA" localSheetId="0">'[2]Attach-3 (QR)'!#REF!</definedName>
    <definedName name="BL4AA" localSheetId="17">'[2]Attach-3 (QR)'!#REF!</definedName>
    <definedName name="BL4AA" localSheetId="13">'[3]Attach-3 (QR)'!#REF!</definedName>
    <definedName name="BL4AA" localSheetId="2">'[1]Attach-3 (QR)'!#REF!</definedName>
    <definedName name="BL4AA" localSheetId="16">'[2]Attach-3 (QR)'!#REF!</definedName>
    <definedName name="BL4AA" localSheetId="18">'[2]Attach-3 (QR)'!#REF!</definedName>
    <definedName name="BL4AA" localSheetId="19">'[2]Attach-3 (QR)'!#REF!</definedName>
    <definedName name="BL4AA" localSheetId="10">'[2]Attach-3 (QR)'!#REF!</definedName>
    <definedName name="BL4AA" localSheetId="8">'[4]Attach-3 (QR)'!#REF!</definedName>
    <definedName name="BL4AA" localSheetId="9">'[4]Attach-3 (QR)'!#REF!</definedName>
    <definedName name="BL4AA" localSheetId="11">'[2]Attach-3 (QR)'!#REF!</definedName>
    <definedName name="BL4AA" localSheetId="12">'[2]Attach-3 (QR)'!#REF!</definedName>
    <definedName name="BL4AA">'[4]Attach-3 (QR)'!#REF!</definedName>
    <definedName name="BL4AAA" localSheetId="20">'[2]Attach-3 (QR)'!#REF!</definedName>
    <definedName name="BL4AAA" localSheetId="0">'[2]Attach-3 (QR)'!#REF!</definedName>
    <definedName name="BL4AAA" localSheetId="17">'[2]Attach-3 (QR)'!#REF!</definedName>
    <definedName name="BL4AAA" localSheetId="13">'[3]Attach-3 (QR)'!#REF!</definedName>
    <definedName name="BL4AAA" localSheetId="2">'[1]Attach-3 (QR)'!#REF!</definedName>
    <definedName name="BL4AAA" localSheetId="16">'[2]Attach-3 (QR)'!#REF!</definedName>
    <definedName name="BL4AAA" localSheetId="18">'[2]Attach-3 (QR)'!#REF!</definedName>
    <definedName name="BL4AAA" localSheetId="19">'[2]Attach-3 (QR)'!#REF!</definedName>
    <definedName name="BL4AAA" localSheetId="10">'[2]Attach-3 (QR)'!#REF!</definedName>
    <definedName name="BL4AAA" localSheetId="8">'[4]Attach-3 (QR)'!#REF!</definedName>
    <definedName name="BL4AAA" localSheetId="9">'[4]Attach-3 (QR)'!#REF!</definedName>
    <definedName name="BL4AAA" localSheetId="11">'[2]Attach-3 (QR)'!#REF!</definedName>
    <definedName name="BL4AAA" localSheetId="12">'[2]Attach-3 (QR)'!#REF!</definedName>
    <definedName name="BL4AAA">'[4]Attach-3 (QR)'!#REF!</definedName>
    <definedName name="BL4B" localSheetId="8">'[1]Attach-3 (QR)'!#REF!</definedName>
    <definedName name="BL4B">'[1]Attach-3 (QR)'!#REF!</definedName>
    <definedName name="BL4BB" localSheetId="20">'[2]Attach-3 (QR)'!#REF!</definedName>
    <definedName name="BL4BB" localSheetId="0">'[2]Attach-3 (QR)'!#REF!</definedName>
    <definedName name="BL4BB" localSheetId="17">'[2]Attach-3 (QR)'!#REF!</definedName>
    <definedName name="BL4BB" localSheetId="13">'[3]Attach-3 (QR)'!#REF!</definedName>
    <definedName name="BL4BB" localSheetId="2">'[1]Attach-3 (QR)'!#REF!</definedName>
    <definedName name="BL4BB" localSheetId="16">'[2]Attach-3 (QR)'!#REF!</definedName>
    <definedName name="BL4BB" localSheetId="18">'[2]Attach-3 (QR)'!#REF!</definedName>
    <definedName name="BL4BB" localSheetId="19">'[2]Attach-3 (QR)'!#REF!</definedName>
    <definedName name="BL4BB" localSheetId="10">'[2]Attach-3 (QR)'!#REF!</definedName>
    <definedName name="BL4BB" localSheetId="8">'[4]Attach-3 (QR)'!#REF!</definedName>
    <definedName name="BL4BB" localSheetId="9">'[4]Attach-3 (QR)'!#REF!</definedName>
    <definedName name="BL4BB" localSheetId="11">'[2]Attach-3 (QR)'!#REF!</definedName>
    <definedName name="BL4BB" localSheetId="12">'[2]Attach-3 (QR)'!#REF!</definedName>
    <definedName name="BL4BB">'[4]Attach-3 (QR)'!#REF!</definedName>
    <definedName name="BL4BBB" localSheetId="20">'[2]Attach-3 (QR)'!#REF!</definedName>
    <definedName name="BL4BBB" localSheetId="0">'[2]Attach-3 (QR)'!#REF!</definedName>
    <definedName name="BL4BBB" localSheetId="17">'[2]Attach-3 (QR)'!#REF!</definedName>
    <definedName name="BL4BBB" localSheetId="13">'[3]Attach-3 (QR)'!#REF!</definedName>
    <definedName name="BL4BBB" localSheetId="2">'[1]Attach-3 (QR)'!#REF!</definedName>
    <definedName name="BL4BBB" localSheetId="16">'[2]Attach-3 (QR)'!#REF!</definedName>
    <definedName name="BL4BBB" localSheetId="18">'[2]Attach-3 (QR)'!#REF!</definedName>
    <definedName name="BL4BBB" localSheetId="19">'[2]Attach-3 (QR)'!#REF!</definedName>
    <definedName name="BL4BBB" localSheetId="10">'[2]Attach-3 (QR)'!#REF!</definedName>
    <definedName name="BL4BBB" localSheetId="8">'[4]Attach-3 (QR)'!#REF!</definedName>
    <definedName name="BL4BBB" localSheetId="9">'[4]Attach-3 (QR)'!#REF!</definedName>
    <definedName name="BL4BBB" localSheetId="11">'[2]Attach-3 (QR)'!#REF!</definedName>
    <definedName name="BL4BBB" localSheetId="12">'[2]Attach-3 (QR)'!#REF!</definedName>
    <definedName name="BL4BBB">'[4]Attach-3 (QR)'!#REF!</definedName>
    <definedName name="BL4C" localSheetId="8">'[1]Attach-3 (QR)'!#REF!</definedName>
    <definedName name="BL4C">'[1]Attach-3 (QR)'!#REF!</definedName>
    <definedName name="BL4CC" localSheetId="20">'[2]Attach-3 (QR)'!#REF!</definedName>
    <definedName name="BL4CC" localSheetId="0">'[2]Attach-3 (QR)'!#REF!</definedName>
    <definedName name="BL4CC" localSheetId="17">'[2]Attach-3 (QR)'!#REF!</definedName>
    <definedName name="BL4CC" localSheetId="13">'[3]Attach-3 (QR)'!#REF!</definedName>
    <definedName name="BL4CC" localSheetId="2">'[1]Attach-3 (QR)'!#REF!</definedName>
    <definedName name="BL4CC" localSheetId="16">'[2]Attach-3 (QR)'!#REF!</definedName>
    <definedName name="BL4CC" localSheetId="18">'[2]Attach-3 (QR)'!#REF!</definedName>
    <definedName name="BL4CC" localSheetId="19">'[2]Attach-3 (QR)'!#REF!</definedName>
    <definedName name="BL4CC" localSheetId="10">'[2]Attach-3 (QR)'!#REF!</definedName>
    <definedName name="BL4CC" localSheetId="8">'[4]Attach-3 (QR)'!#REF!</definedName>
    <definedName name="BL4CC" localSheetId="9">'[4]Attach-3 (QR)'!#REF!</definedName>
    <definedName name="BL4CC" localSheetId="11">'[2]Attach-3 (QR)'!#REF!</definedName>
    <definedName name="BL4CC" localSheetId="12">'[2]Attach-3 (QR)'!#REF!</definedName>
    <definedName name="BL4CC">'[4]Attach-3 (QR)'!#REF!</definedName>
    <definedName name="BL4CCC" localSheetId="20">'[2]Attach-3 (QR)'!#REF!</definedName>
    <definedName name="BL4CCC" localSheetId="0">'[2]Attach-3 (QR)'!#REF!</definedName>
    <definedName name="BL4CCC" localSheetId="17">'[2]Attach-3 (QR)'!#REF!</definedName>
    <definedName name="BL4CCC" localSheetId="13">'[3]Attach-3 (QR)'!#REF!</definedName>
    <definedName name="BL4CCC" localSheetId="2">'[1]Attach-3 (QR)'!#REF!</definedName>
    <definedName name="BL4CCC" localSheetId="16">'[2]Attach-3 (QR)'!#REF!</definedName>
    <definedName name="BL4CCC" localSheetId="18">'[2]Attach-3 (QR)'!#REF!</definedName>
    <definedName name="BL4CCC" localSheetId="19">'[2]Attach-3 (QR)'!#REF!</definedName>
    <definedName name="BL4CCC" localSheetId="10">'[2]Attach-3 (QR)'!#REF!</definedName>
    <definedName name="BL4CCC" localSheetId="8">'[4]Attach-3 (QR)'!#REF!</definedName>
    <definedName name="BL4CCC" localSheetId="9">'[4]Attach-3 (QR)'!#REF!</definedName>
    <definedName name="BL4CCC" localSheetId="11">'[2]Attach-3 (QR)'!#REF!</definedName>
    <definedName name="BL4CCC" localSheetId="12">'[2]Attach-3 (QR)'!#REF!</definedName>
    <definedName name="BL4CCC">'[4]Attach-3 (QR)'!#REF!</definedName>
    <definedName name="BL5A" localSheetId="8">'[1]Attach-3 (QR)'!#REF!</definedName>
    <definedName name="BL5A">'[1]Attach-3 (QR)'!#REF!</definedName>
    <definedName name="BL5AA" localSheetId="20">'[2]Attach-3 (QR)'!#REF!</definedName>
    <definedName name="BL5AA" localSheetId="0">'[2]Attach-3 (QR)'!#REF!</definedName>
    <definedName name="BL5AA" localSheetId="17">'[2]Attach-3 (QR)'!#REF!</definedName>
    <definedName name="BL5AA" localSheetId="13">'[3]Attach-3 (QR)'!#REF!</definedName>
    <definedName name="BL5AA" localSheetId="2">'[1]Attach-3 (QR)'!#REF!</definedName>
    <definedName name="BL5AA" localSheetId="16">'[2]Attach-3 (QR)'!#REF!</definedName>
    <definedName name="BL5AA" localSheetId="18">'[2]Attach-3 (QR)'!#REF!</definedName>
    <definedName name="BL5AA" localSheetId="19">'[2]Attach-3 (QR)'!#REF!</definedName>
    <definedName name="BL5AA" localSheetId="10">'[2]Attach-3 (QR)'!#REF!</definedName>
    <definedName name="BL5AA" localSheetId="8">'[4]Attach-3 (QR)'!#REF!</definedName>
    <definedName name="BL5AA" localSheetId="9">'[4]Attach-3 (QR)'!#REF!</definedName>
    <definedName name="BL5AA" localSheetId="11">'[2]Attach-3 (QR)'!#REF!</definedName>
    <definedName name="BL5AA" localSheetId="12">'[2]Attach-3 (QR)'!#REF!</definedName>
    <definedName name="BL5AA">'[4]Attach-3 (QR)'!#REF!</definedName>
    <definedName name="BL5AAA" localSheetId="20">'[2]Attach-3 (QR)'!#REF!</definedName>
    <definedName name="BL5AAA" localSheetId="0">'[2]Attach-3 (QR)'!#REF!</definedName>
    <definedName name="BL5AAA" localSheetId="17">'[2]Attach-3 (QR)'!#REF!</definedName>
    <definedName name="BL5AAA" localSheetId="13">'[3]Attach-3 (QR)'!#REF!</definedName>
    <definedName name="BL5AAA" localSheetId="2">'[1]Attach-3 (QR)'!#REF!</definedName>
    <definedName name="BL5AAA" localSheetId="16">'[2]Attach-3 (QR)'!#REF!</definedName>
    <definedName name="BL5AAA" localSheetId="18">'[2]Attach-3 (QR)'!#REF!</definedName>
    <definedName name="BL5AAA" localSheetId="19">'[2]Attach-3 (QR)'!#REF!</definedName>
    <definedName name="BL5AAA" localSheetId="10">'[2]Attach-3 (QR)'!#REF!</definedName>
    <definedName name="BL5AAA" localSheetId="8">'[4]Attach-3 (QR)'!#REF!</definedName>
    <definedName name="BL5AAA" localSheetId="9">'[4]Attach-3 (QR)'!#REF!</definedName>
    <definedName name="BL5AAA" localSheetId="11">'[2]Attach-3 (QR)'!#REF!</definedName>
    <definedName name="BL5AAA" localSheetId="12">'[2]Attach-3 (QR)'!#REF!</definedName>
    <definedName name="BL5AAA">'[4]Attach-3 (QR)'!#REF!</definedName>
    <definedName name="BL5B" localSheetId="8">'[1]Attach-3 (QR)'!#REF!</definedName>
    <definedName name="BL5B">'[1]Attach-3 (QR)'!#REF!</definedName>
    <definedName name="BL5BB" localSheetId="20">'[2]Attach-3 (QR)'!#REF!</definedName>
    <definedName name="BL5BB" localSheetId="0">'[2]Attach-3 (QR)'!#REF!</definedName>
    <definedName name="BL5BB" localSheetId="17">'[2]Attach-3 (QR)'!#REF!</definedName>
    <definedName name="BL5BB" localSheetId="13">'[3]Attach-3 (QR)'!#REF!</definedName>
    <definedName name="BL5BB" localSheetId="2">'[1]Attach-3 (QR)'!#REF!</definedName>
    <definedName name="BL5BB" localSheetId="16">'[2]Attach-3 (QR)'!#REF!</definedName>
    <definedName name="BL5BB" localSheetId="18">'[2]Attach-3 (QR)'!#REF!</definedName>
    <definedName name="BL5BB" localSheetId="19">'[2]Attach-3 (QR)'!#REF!</definedName>
    <definedName name="BL5BB" localSheetId="10">'[2]Attach-3 (QR)'!#REF!</definedName>
    <definedName name="BL5BB" localSheetId="8">'[4]Attach-3 (QR)'!#REF!</definedName>
    <definedName name="BL5BB" localSheetId="9">'[4]Attach-3 (QR)'!#REF!</definedName>
    <definedName name="BL5BB" localSheetId="11">'[2]Attach-3 (QR)'!#REF!</definedName>
    <definedName name="BL5BB" localSheetId="12">'[2]Attach-3 (QR)'!#REF!</definedName>
    <definedName name="BL5BB">'[4]Attach-3 (QR)'!#REF!</definedName>
    <definedName name="BL5BBB" localSheetId="20">'[2]Attach-3 (QR)'!#REF!</definedName>
    <definedName name="BL5BBB" localSheetId="0">'[2]Attach-3 (QR)'!#REF!</definedName>
    <definedName name="BL5BBB" localSheetId="17">'[2]Attach-3 (QR)'!#REF!</definedName>
    <definedName name="BL5BBB" localSheetId="13">'[3]Attach-3 (QR)'!#REF!</definedName>
    <definedName name="BL5BBB" localSheetId="2">'[1]Attach-3 (QR)'!#REF!</definedName>
    <definedName name="BL5BBB" localSheetId="16">'[2]Attach-3 (QR)'!#REF!</definedName>
    <definedName name="BL5BBB" localSheetId="18">'[2]Attach-3 (QR)'!#REF!</definedName>
    <definedName name="BL5BBB" localSheetId="19">'[2]Attach-3 (QR)'!#REF!</definedName>
    <definedName name="BL5BBB" localSheetId="10">'[2]Attach-3 (QR)'!#REF!</definedName>
    <definedName name="BL5BBB" localSheetId="8">'[4]Attach-3 (QR)'!#REF!</definedName>
    <definedName name="BL5BBB" localSheetId="9">'[4]Attach-3 (QR)'!#REF!</definedName>
    <definedName name="BL5BBB" localSheetId="11">'[2]Attach-3 (QR)'!#REF!</definedName>
    <definedName name="BL5BBB" localSheetId="12">'[2]Attach-3 (QR)'!#REF!</definedName>
    <definedName name="BL5BBB">'[4]Attach-3 (QR)'!#REF!</definedName>
    <definedName name="BL5C" localSheetId="8">'[1]Attach-3 (QR)'!#REF!</definedName>
    <definedName name="BL5C">'[1]Attach-3 (QR)'!#REF!</definedName>
    <definedName name="BL5CC" localSheetId="20">'[2]Attach-3 (QR)'!#REF!</definedName>
    <definedName name="BL5CC" localSheetId="0">'[2]Attach-3 (QR)'!#REF!</definedName>
    <definedName name="BL5CC" localSheetId="17">'[2]Attach-3 (QR)'!#REF!</definedName>
    <definedName name="BL5CC" localSheetId="13">'[3]Attach-3 (QR)'!#REF!</definedName>
    <definedName name="BL5CC" localSheetId="2">'[1]Attach-3 (QR)'!#REF!</definedName>
    <definedName name="BL5CC" localSheetId="16">'[2]Attach-3 (QR)'!#REF!</definedName>
    <definedName name="BL5CC" localSheetId="18">'[2]Attach-3 (QR)'!#REF!</definedName>
    <definedName name="BL5CC" localSheetId="19">'[2]Attach-3 (QR)'!#REF!</definedName>
    <definedName name="BL5CC" localSheetId="10">'[2]Attach-3 (QR)'!#REF!</definedName>
    <definedName name="BL5CC" localSheetId="8">'[4]Attach-3 (QR)'!#REF!</definedName>
    <definedName name="BL5CC" localSheetId="9">'[4]Attach-3 (QR)'!#REF!</definedName>
    <definedName name="BL5CC" localSheetId="11">'[2]Attach-3 (QR)'!#REF!</definedName>
    <definedName name="BL5CC" localSheetId="12">'[2]Attach-3 (QR)'!#REF!</definedName>
    <definedName name="BL5CC">'[4]Attach-3 (QR)'!#REF!</definedName>
    <definedName name="BL5CCC" localSheetId="20">'[2]Attach-3 (QR)'!#REF!</definedName>
    <definedName name="BL5CCC" localSheetId="0">'[2]Attach-3 (QR)'!#REF!</definedName>
    <definedName name="BL5CCC" localSheetId="17">'[2]Attach-3 (QR)'!#REF!</definedName>
    <definedName name="BL5CCC" localSheetId="13">'[3]Attach-3 (QR)'!#REF!</definedName>
    <definedName name="BL5CCC" localSheetId="2">'[1]Attach-3 (QR)'!#REF!</definedName>
    <definedName name="BL5CCC" localSheetId="16">'[2]Attach-3 (QR)'!#REF!</definedName>
    <definedName name="BL5CCC" localSheetId="18">'[2]Attach-3 (QR)'!#REF!</definedName>
    <definedName name="BL5CCC" localSheetId="19">'[2]Attach-3 (QR)'!#REF!</definedName>
    <definedName name="BL5CCC" localSheetId="10">'[2]Attach-3 (QR)'!#REF!</definedName>
    <definedName name="BL5CCC" localSheetId="8">'[4]Attach-3 (QR)'!#REF!</definedName>
    <definedName name="BL5CCC" localSheetId="9">'[4]Attach-3 (QR)'!#REF!</definedName>
    <definedName name="BL5CCC" localSheetId="11">'[2]Attach-3 (QR)'!#REF!</definedName>
    <definedName name="BL5CCC" localSheetId="12">'[2]Attach-3 (QR)'!#REF!</definedName>
    <definedName name="BL5CCC">'[4]Attach-3 (QR)'!#REF!</definedName>
    <definedName name="CAPA1" localSheetId="20">'[2]Attach-3 (QR)'!#REF!</definedName>
    <definedName name="CAPA1" localSheetId="0">'[2]Attach-3 (QR)'!#REF!</definedName>
    <definedName name="CAPA1" localSheetId="17">'[2]Attach-3 (QR)'!#REF!</definedName>
    <definedName name="CAPA1" localSheetId="13">'[3]Attach-3 (QR)'!#REF!</definedName>
    <definedName name="CAPA1" localSheetId="2">'[1]Attach-3 (QR)'!#REF!</definedName>
    <definedName name="CAPA1" localSheetId="16">'[2]Attach-3 (QR)'!#REF!</definedName>
    <definedName name="CAPA1" localSheetId="18">'[2]Attach-3 (QR)'!#REF!</definedName>
    <definedName name="CAPA1" localSheetId="19">'[2]Attach-3 (QR)'!#REF!</definedName>
    <definedName name="CAPA1" localSheetId="10">'[2]Attach-3 (QR)'!#REF!</definedName>
    <definedName name="CAPA1" localSheetId="8">'[4]Attach-3 (QR)'!#REF!</definedName>
    <definedName name="CAPA1" localSheetId="9">'[4]Attach-3 (QR)'!#REF!</definedName>
    <definedName name="CAPA1" localSheetId="11">'[2]Attach-3 (QR)'!#REF!</definedName>
    <definedName name="CAPA1" localSheetId="12">'[2]Attach-3 (QR)'!#REF!</definedName>
    <definedName name="CAPA1">'[4]Attach-3 (QR)'!#REF!</definedName>
    <definedName name="CAPA11" localSheetId="20">'[2]Attach-3 (QR)'!#REF!</definedName>
    <definedName name="CAPA11" localSheetId="0">'[2]Attach-3 (QR)'!#REF!</definedName>
    <definedName name="CAPA11" localSheetId="17">'[2]Attach-3 (QR)'!#REF!</definedName>
    <definedName name="CAPA11" localSheetId="13">'[3]Attach-3 (QR)'!#REF!</definedName>
    <definedName name="CAPA11" localSheetId="2">'[1]Attach-3 (QR)'!#REF!</definedName>
    <definedName name="CAPA11" localSheetId="16">'[2]Attach-3 (QR)'!#REF!</definedName>
    <definedName name="CAPA11" localSheetId="18">'[2]Attach-3 (QR)'!#REF!</definedName>
    <definedName name="CAPA11" localSheetId="19">'[2]Attach-3 (QR)'!#REF!</definedName>
    <definedName name="CAPA11" localSheetId="10">'[2]Attach-3 (QR)'!#REF!</definedName>
    <definedName name="CAPA11" localSheetId="8">'[4]Attach-3 (QR)'!#REF!</definedName>
    <definedName name="CAPA11" localSheetId="9">'[4]Attach-3 (QR)'!#REF!</definedName>
    <definedName name="CAPA11" localSheetId="11">'[2]Attach-3 (QR)'!#REF!</definedName>
    <definedName name="CAPA11" localSheetId="12">'[2]Attach-3 (QR)'!#REF!</definedName>
    <definedName name="CAPA11">'[4]Attach-3 (QR)'!#REF!</definedName>
    <definedName name="CAPA111" localSheetId="20">'[2]Attach-3 (QR)'!#REF!</definedName>
    <definedName name="CAPA111" localSheetId="0">'[2]Attach-3 (QR)'!#REF!</definedName>
    <definedName name="CAPA111" localSheetId="17">'[2]Attach-3 (QR)'!#REF!</definedName>
    <definedName name="CAPA111" localSheetId="13">'[3]Attach-3 (QR)'!#REF!</definedName>
    <definedName name="CAPA111" localSheetId="2">'[1]Attach-3 (QR)'!#REF!</definedName>
    <definedName name="CAPA111" localSheetId="16">'[2]Attach-3 (QR)'!#REF!</definedName>
    <definedName name="CAPA111" localSheetId="18">'[2]Attach-3 (QR)'!#REF!</definedName>
    <definedName name="CAPA111" localSheetId="19">'[2]Attach-3 (QR)'!#REF!</definedName>
    <definedName name="CAPA111" localSheetId="10">'[2]Attach-3 (QR)'!#REF!</definedName>
    <definedName name="CAPA111" localSheetId="8">'[4]Attach-3 (QR)'!#REF!</definedName>
    <definedName name="CAPA111" localSheetId="9">'[4]Attach-3 (QR)'!#REF!</definedName>
    <definedName name="CAPA111" localSheetId="11">'[2]Attach-3 (QR)'!#REF!</definedName>
    <definedName name="CAPA111" localSheetId="12">'[2]Attach-3 (QR)'!#REF!</definedName>
    <definedName name="CAPA111">'[4]Attach-3 (QR)'!#REF!</definedName>
    <definedName name="CAPA2" localSheetId="20">'[2]Attach-3 (QR)'!#REF!</definedName>
    <definedName name="CAPA2" localSheetId="0">'[2]Attach-3 (QR)'!#REF!</definedName>
    <definedName name="CAPA2" localSheetId="17">'[2]Attach-3 (QR)'!#REF!</definedName>
    <definedName name="CAPA2" localSheetId="13">'[3]Attach-3 (QR)'!#REF!</definedName>
    <definedName name="CAPA2" localSheetId="2">'[1]Attach-3 (QR)'!#REF!</definedName>
    <definedName name="CAPA2" localSheetId="16">'[2]Attach-3 (QR)'!#REF!</definedName>
    <definedName name="CAPA2" localSheetId="18">'[2]Attach-3 (QR)'!#REF!</definedName>
    <definedName name="CAPA2" localSheetId="19">'[2]Attach-3 (QR)'!#REF!</definedName>
    <definedName name="CAPA2" localSheetId="10">'[2]Attach-3 (QR)'!#REF!</definedName>
    <definedName name="CAPA2" localSheetId="8">'[4]Attach-3 (QR)'!#REF!</definedName>
    <definedName name="CAPA2" localSheetId="9">'[4]Attach-3 (QR)'!#REF!</definedName>
    <definedName name="CAPA2" localSheetId="11">'[2]Attach-3 (QR)'!#REF!</definedName>
    <definedName name="CAPA2" localSheetId="12">'[2]Attach-3 (QR)'!#REF!</definedName>
    <definedName name="CAPA2">'[4]Attach-3 (QR)'!#REF!</definedName>
    <definedName name="CAPA22" localSheetId="20">'[2]Attach-3 (QR)'!#REF!</definedName>
    <definedName name="CAPA22" localSheetId="0">'[2]Attach-3 (QR)'!#REF!</definedName>
    <definedName name="CAPA22" localSheetId="17">'[2]Attach-3 (QR)'!#REF!</definedName>
    <definedName name="CAPA22" localSheetId="13">'[3]Attach-3 (QR)'!#REF!</definedName>
    <definedName name="CAPA22" localSheetId="2">'[1]Attach-3 (QR)'!#REF!</definedName>
    <definedName name="CAPA22" localSheetId="16">'[2]Attach-3 (QR)'!#REF!</definedName>
    <definedName name="CAPA22" localSheetId="18">'[2]Attach-3 (QR)'!#REF!</definedName>
    <definedName name="CAPA22" localSheetId="19">'[2]Attach-3 (QR)'!#REF!</definedName>
    <definedName name="CAPA22" localSheetId="10">'[2]Attach-3 (QR)'!#REF!</definedName>
    <definedName name="CAPA22" localSheetId="8">'[4]Attach-3 (QR)'!#REF!</definedName>
    <definedName name="CAPA22" localSheetId="9">'[4]Attach-3 (QR)'!#REF!</definedName>
    <definedName name="CAPA22" localSheetId="11">'[2]Attach-3 (QR)'!#REF!</definedName>
    <definedName name="CAPA22" localSheetId="12">'[2]Attach-3 (QR)'!#REF!</definedName>
    <definedName name="CAPA22">'[4]Attach-3 (QR)'!#REF!</definedName>
    <definedName name="CAPA222" localSheetId="20">'[2]Attach-3 (QR)'!#REF!</definedName>
    <definedName name="CAPA222" localSheetId="0">'[2]Attach-3 (QR)'!#REF!</definedName>
    <definedName name="CAPA222" localSheetId="17">'[2]Attach-3 (QR)'!#REF!</definedName>
    <definedName name="CAPA222" localSheetId="13">'[3]Attach-3 (QR)'!#REF!</definedName>
    <definedName name="CAPA222" localSheetId="2">'[1]Attach-3 (QR)'!#REF!</definedName>
    <definedName name="CAPA222" localSheetId="16">'[2]Attach-3 (QR)'!#REF!</definedName>
    <definedName name="CAPA222" localSheetId="18">'[2]Attach-3 (QR)'!#REF!</definedName>
    <definedName name="CAPA222" localSheetId="19">'[2]Attach-3 (QR)'!#REF!</definedName>
    <definedName name="CAPA222" localSheetId="10">'[2]Attach-3 (QR)'!#REF!</definedName>
    <definedName name="CAPA222" localSheetId="8">'[4]Attach-3 (QR)'!#REF!</definedName>
    <definedName name="CAPA222" localSheetId="9">'[4]Attach-3 (QR)'!#REF!</definedName>
    <definedName name="CAPA222" localSheetId="11">'[2]Attach-3 (QR)'!#REF!</definedName>
    <definedName name="CAPA222" localSheetId="12">'[2]Attach-3 (QR)'!#REF!</definedName>
    <definedName name="CAPA222">'[4]Attach-3 (QR)'!#REF!</definedName>
    <definedName name="CAPA3" localSheetId="20">'[2]Attach-3 (QR)'!#REF!</definedName>
    <definedName name="CAPA3" localSheetId="0">'[2]Attach-3 (QR)'!#REF!</definedName>
    <definedName name="CAPA3" localSheetId="17">'[2]Attach-3 (QR)'!#REF!</definedName>
    <definedName name="CAPA3" localSheetId="13">'[3]Attach-3 (QR)'!#REF!</definedName>
    <definedName name="CAPA3" localSheetId="2">'[1]Attach-3 (QR)'!#REF!</definedName>
    <definedName name="CAPA3" localSheetId="16">'[2]Attach-3 (QR)'!#REF!</definedName>
    <definedName name="CAPA3" localSheetId="18">'[2]Attach-3 (QR)'!#REF!</definedName>
    <definedName name="CAPA3" localSheetId="19">'[2]Attach-3 (QR)'!#REF!</definedName>
    <definedName name="CAPA3" localSheetId="10">'[2]Attach-3 (QR)'!#REF!</definedName>
    <definedName name="CAPA3" localSheetId="8">'[4]Attach-3 (QR)'!#REF!</definedName>
    <definedName name="CAPA3" localSheetId="9">'[4]Attach-3 (QR)'!#REF!</definedName>
    <definedName name="CAPA3" localSheetId="11">'[2]Attach-3 (QR)'!#REF!</definedName>
    <definedName name="CAPA3" localSheetId="12">'[2]Attach-3 (QR)'!#REF!</definedName>
    <definedName name="CAPA3">'[4]Attach-3 (QR)'!#REF!</definedName>
    <definedName name="CAPA33" localSheetId="20">'[2]Attach-3 (QR)'!#REF!</definedName>
    <definedName name="CAPA33" localSheetId="0">'[2]Attach-3 (QR)'!#REF!</definedName>
    <definedName name="CAPA33" localSheetId="17">'[2]Attach-3 (QR)'!#REF!</definedName>
    <definedName name="CAPA33" localSheetId="13">'[3]Attach-3 (QR)'!#REF!</definedName>
    <definedName name="CAPA33" localSheetId="2">'[1]Attach-3 (QR)'!#REF!</definedName>
    <definedName name="CAPA33" localSheetId="16">'[2]Attach-3 (QR)'!#REF!</definedName>
    <definedName name="CAPA33" localSheetId="18">'[2]Attach-3 (QR)'!#REF!</definedName>
    <definedName name="CAPA33" localSheetId="19">'[2]Attach-3 (QR)'!#REF!</definedName>
    <definedName name="CAPA33" localSheetId="10">'[2]Attach-3 (QR)'!#REF!</definedName>
    <definedName name="CAPA33" localSheetId="8">'[4]Attach-3 (QR)'!#REF!</definedName>
    <definedName name="CAPA33" localSheetId="9">'[4]Attach-3 (QR)'!#REF!</definedName>
    <definedName name="CAPA33" localSheetId="11">'[2]Attach-3 (QR)'!#REF!</definedName>
    <definedName name="CAPA33" localSheetId="12">'[2]Attach-3 (QR)'!#REF!</definedName>
    <definedName name="CAPA33">'[4]Attach-3 (QR)'!#REF!</definedName>
    <definedName name="CAPA333" localSheetId="20">'[2]Attach-3 (QR)'!#REF!</definedName>
    <definedName name="CAPA333" localSheetId="0">'[2]Attach-3 (QR)'!#REF!</definedName>
    <definedName name="CAPA333" localSheetId="17">'[2]Attach-3 (QR)'!#REF!</definedName>
    <definedName name="CAPA333" localSheetId="13">'[3]Attach-3 (QR)'!#REF!</definedName>
    <definedName name="CAPA333" localSheetId="2">'[1]Attach-3 (QR)'!#REF!</definedName>
    <definedName name="CAPA333" localSheetId="16">'[2]Attach-3 (QR)'!#REF!</definedName>
    <definedName name="CAPA333" localSheetId="18">'[2]Attach-3 (QR)'!#REF!</definedName>
    <definedName name="CAPA333" localSheetId="19">'[2]Attach-3 (QR)'!#REF!</definedName>
    <definedName name="CAPA333" localSheetId="10">'[2]Attach-3 (QR)'!#REF!</definedName>
    <definedName name="CAPA333" localSheetId="8">'[4]Attach-3 (QR)'!#REF!</definedName>
    <definedName name="CAPA333" localSheetId="9">'[4]Attach-3 (QR)'!#REF!</definedName>
    <definedName name="CAPA333" localSheetId="11">'[2]Attach-3 (QR)'!#REF!</definedName>
    <definedName name="CAPA333" localSheetId="12">'[2]Attach-3 (QR)'!#REF!</definedName>
    <definedName name="CAPA333">'[4]Attach-3 (QR)'!#REF!</definedName>
    <definedName name="CAPA4" localSheetId="20">'[2]Attach-3 (QR)'!#REF!</definedName>
    <definedName name="CAPA4" localSheetId="0">'[2]Attach-3 (QR)'!#REF!</definedName>
    <definedName name="CAPA4" localSheetId="17">'[2]Attach-3 (QR)'!#REF!</definedName>
    <definedName name="CAPA4" localSheetId="13">'[3]Attach-3 (QR)'!#REF!</definedName>
    <definedName name="CAPA4" localSheetId="2">'[1]Attach-3 (QR)'!#REF!</definedName>
    <definedName name="CAPA4" localSheetId="16">'[2]Attach-3 (QR)'!#REF!</definedName>
    <definedName name="CAPA4" localSheetId="18">'[2]Attach-3 (QR)'!#REF!</definedName>
    <definedName name="CAPA4" localSheetId="19">'[2]Attach-3 (QR)'!#REF!</definedName>
    <definedName name="CAPA4" localSheetId="10">'[2]Attach-3 (QR)'!#REF!</definedName>
    <definedName name="CAPA4" localSheetId="8">'[4]Attach-3 (QR)'!#REF!</definedName>
    <definedName name="CAPA4" localSheetId="9">'[4]Attach-3 (QR)'!#REF!</definedName>
    <definedName name="CAPA4" localSheetId="11">'[2]Attach-3 (QR)'!#REF!</definedName>
    <definedName name="CAPA4" localSheetId="12">'[2]Attach-3 (QR)'!#REF!</definedName>
    <definedName name="CAPA4">'[4]Attach-3 (QR)'!#REF!</definedName>
    <definedName name="CAPA44" localSheetId="20">'[2]Attach-3 (QR)'!#REF!</definedName>
    <definedName name="CAPA44" localSheetId="0">'[2]Attach-3 (QR)'!#REF!</definedName>
    <definedName name="CAPA44" localSheetId="17">'[2]Attach-3 (QR)'!#REF!</definedName>
    <definedName name="CAPA44" localSheetId="13">'[3]Attach-3 (QR)'!#REF!</definedName>
    <definedName name="CAPA44" localSheetId="2">'[1]Attach-3 (QR)'!#REF!</definedName>
    <definedName name="CAPA44" localSheetId="16">'[2]Attach-3 (QR)'!#REF!</definedName>
    <definedName name="CAPA44" localSheetId="18">'[2]Attach-3 (QR)'!#REF!</definedName>
    <definedName name="CAPA44" localSheetId="19">'[2]Attach-3 (QR)'!#REF!</definedName>
    <definedName name="CAPA44" localSheetId="10">'[2]Attach-3 (QR)'!#REF!</definedName>
    <definedName name="CAPA44" localSheetId="8">'[4]Attach-3 (QR)'!#REF!</definedName>
    <definedName name="CAPA44" localSheetId="9">'[4]Attach-3 (QR)'!#REF!</definedName>
    <definedName name="CAPA44" localSheetId="11">'[2]Attach-3 (QR)'!#REF!</definedName>
    <definedName name="CAPA44" localSheetId="12">'[2]Attach-3 (QR)'!#REF!</definedName>
    <definedName name="CAPA44">'[4]Attach-3 (QR)'!#REF!</definedName>
    <definedName name="CAPA444" localSheetId="20">'[2]Attach-3 (QR)'!#REF!</definedName>
    <definedName name="CAPA444" localSheetId="0">'[2]Attach-3 (QR)'!#REF!</definedName>
    <definedName name="CAPA444" localSheetId="17">'[2]Attach-3 (QR)'!#REF!</definedName>
    <definedName name="CAPA444" localSheetId="13">'[3]Attach-3 (QR)'!#REF!</definedName>
    <definedName name="CAPA444" localSheetId="2">'[1]Attach-3 (QR)'!#REF!</definedName>
    <definedName name="CAPA444" localSheetId="16">'[2]Attach-3 (QR)'!#REF!</definedName>
    <definedName name="CAPA444" localSheetId="18">'[2]Attach-3 (QR)'!#REF!</definedName>
    <definedName name="CAPA444" localSheetId="19">'[2]Attach-3 (QR)'!#REF!</definedName>
    <definedName name="CAPA444" localSheetId="10">'[2]Attach-3 (QR)'!#REF!</definedName>
    <definedName name="CAPA444" localSheetId="8">'[4]Attach-3 (QR)'!#REF!</definedName>
    <definedName name="CAPA444" localSheetId="9">'[4]Attach-3 (QR)'!#REF!</definedName>
    <definedName name="CAPA444" localSheetId="11">'[2]Attach-3 (QR)'!#REF!</definedName>
    <definedName name="CAPA444" localSheetId="12">'[2]Attach-3 (QR)'!#REF!</definedName>
    <definedName name="CAPA444">'[4]Attach-3 (QR)'!#REF!</definedName>
    <definedName name="CAPA7" localSheetId="20">'[2]Attach-3 (QR)'!#REF!</definedName>
    <definedName name="CAPA7" localSheetId="0">'[2]Attach-3 (QR)'!#REF!</definedName>
    <definedName name="CAPA7" localSheetId="17">'[2]Attach-3 (QR)'!#REF!</definedName>
    <definedName name="CAPA7" localSheetId="13">'[3]Attach-3 (QR)'!#REF!</definedName>
    <definedName name="CAPA7" localSheetId="2">'[1]Attach-3 (QR)'!#REF!</definedName>
    <definedName name="CAPA7" localSheetId="16">'[2]Attach-3 (QR)'!#REF!</definedName>
    <definedName name="CAPA7" localSheetId="18">'[2]Attach-3 (QR)'!#REF!</definedName>
    <definedName name="CAPA7" localSheetId="19">'[2]Attach-3 (QR)'!#REF!</definedName>
    <definedName name="CAPA7" localSheetId="10">'[2]Attach-3 (QR)'!#REF!</definedName>
    <definedName name="CAPA7" localSheetId="8">'[4]Attach-3 (QR)'!#REF!</definedName>
    <definedName name="CAPA7" localSheetId="9">'[4]Attach-3 (QR)'!#REF!</definedName>
    <definedName name="CAPA7" localSheetId="11">'[2]Attach-3 (QR)'!#REF!</definedName>
    <definedName name="CAPA7" localSheetId="12">'[2]Attach-3 (QR)'!#REF!</definedName>
    <definedName name="CAPA7">'[4]Attach-3 (QR)'!#REF!</definedName>
    <definedName name="CAPA77" localSheetId="20">'[2]Attach-3 (QR)'!#REF!</definedName>
    <definedName name="CAPA77" localSheetId="0">'[2]Attach-3 (QR)'!#REF!</definedName>
    <definedName name="CAPA77" localSheetId="17">'[2]Attach-3 (QR)'!#REF!</definedName>
    <definedName name="CAPA77" localSheetId="13">'[3]Attach-3 (QR)'!#REF!</definedName>
    <definedName name="CAPA77" localSheetId="2">'[1]Attach-3 (QR)'!#REF!</definedName>
    <definedName name="CAPA77" localSheetId="16">'[2]Attach-3 (QR)'!#REF!</definedName>
    <definedName name="CAPA77" localSheetId="18">'[2]Attach-3 (QR)'!#REF!</definedName>
    <definedName name="CAPA77" localSheetId="19">'[2]Attach-3 (QR)'!#REF!</definedName>
    <definedName name="CAPA77" localSheetId="10">'[2]Attach-3 (QR)'!#REF!</definedName>
    <definedName name="CAPA77" localSheetId="8">'[4]Attach-3 (QR)'!#REF!</definedName>
    <definedName name="CAPA77" localSheetId="9">'[4]Attach-3 (QR)'!#REF!</definedName>
    <definedName name="CAPA77" localSheetId="11">'[2]Attach-3 (QR)'!#REF!</definedName>
    <definedName name="CAPA77" localSheetId="12">'[2]Attach-3 (QR)'!#REF!</definedName>
    <definedName name="CAPA77">'[4]Attach-3 (QR)'!#REF!</definedName>
    <definedName name="CAPA777" localSheetId="20">'[2]Attach-3 (QR)'!#REF!</definedName>
    <definedName name="CAPA777" localSheetId="0">'[2]Attach-3 (QR)'!#REF!</definedName>
    <definedName name="CAPA777" localSheetId="17">'[2]Attach-3 (QR)'!#REF!</definedName>
    <definedName name="CAPA777" localSheetId="13">'[3]Attach-3 (QR)'!#REF!</definedName>
    <definedName name="CAPA777" localSheetId="2">'[1]Attach-3 (QR)'!#REF!</definedName>
    <definedName name="CAPA777" localSheetId="16">'[2]Attach-3 (QR)'!#REF!</definedName>
    <definedName name="CAPA777" localSheetId="18">'[2]Attach-3 (QR)'!#REF!</definedName>
    <definedName name="CAPA777" localSheetId="19">'[2]Attach-3 (QR)'!#REF!</definedName>
    <definedName name="CAPA777" localSheetId="10">'[2]Attach-3 (QR)'!#REF!</definedName>
    <definedName name="CAPA777" localSheetId="8">'[4]Attach-3 (QR)'!#REF!</definedName>
    <definedName name="CAPA777" localSheetId="9">'[4]Attach-3 (QR)'!#REF!</definedName>
    <definedName name="CAPA777" localSheetId="11">'[2]Attach-3 (QR)'!#REF!</definedName>
    <definedName name="CAPA777" localSheetId="12">'[2]Attach-3 (QR)'!#REF!</definedName>
    <definedName name="CAPA777">'[4]Attach-3 (QR)'!#REF!</definedName>
    <definedName name="COO" localSheetId="20">'[5]Sch-1a'!#REF!</definedName>
    <definedName name="COO" localSheetId="0">'[5]Sch-1a'!#REF!</definedName>
    <definedName name="COO" localSheetId="17">'[5]Sch-1a'!#REF!</definedName>
    <definedName name="COO" localSheetId="1">'[5]Sch-1a'!#REF!</definedName>
    <definedName name="COO" localSheetId="13">'[5]Sch-1a'!#REF!</definedName>
    <definedName name="COO" localSheetId="2">'[5]Sch-1a'!#REF!</definedName>
    <definedName name="COO" localSheetId="16">'[5]Sch-1a'!#REF!</definedName>
    <definedName name="COO" localSheetId="18">'[5]Sch-1a'!#REF!</definedName>
    <definedName name="COO" localSheetId="19">'[5]Sch-1a'!#REF!</definedName>
    <definedName name="COO" localSheetId="4">'Sch-1b '!#REF!</definedName>
    <definedName name="COO" localSheetId="5">'Sch-2'!#REF!</definedName>
    <definedName name="COO" localSheetId="6">'Sch-3'!#REF!</definedName>
    <definedName name="COO" localSheetId="10">'[5]Sch-1a'!#REF!</definedName>
    <definedName name="COO" localSheetId="8">'Sch-1a'!#REF!</definedName>
    <definedName name="COO" localSheetId="9">'Sch-1a'!#REF!</definedName>
    <definedName name="COO" localSheetId="11">'[5]Sch-1a'!#REF!</definedName>
    <definedName name="COO" localSheetId="12">'[5]Sch-1a'!#REF!</definedName>
    <definedName name="COO">'Sch-1a'!#REF!</definedName>
    <definedName name="date" localSheetId="20">#REF!</definedName>
    <definedName name="date" localSheetId="0">#REF!</definedName>
    <definedName name="date" localSheetId="17">#REF!</definedName>
    <definedName name="date" localSheetId="13">#REF!</definedName>
    <definedName name="date" localSheetId="2">#REF!</definedName>
    <definedName name="date" localSheetId="16">#REF!</definedName>
    <definedName name="date" localSheetId="18">#REF!</definedName>
    <definedName name="date" localSheetId="19">#REF!</definedName>
    <definedName name="date" localSheetId="10">#REF!</definedName>
    <definedName name="date" localSheetId="8">#REF!</definedName>
    <definedName name="date" localSheetId="9">#REF!</definedName>
    <definedName name="date" localSheetId="11">#REF!</definedName>
    <definedName name="date" localSheetId="12">#REF!</definedName>
    <definedName name="date">#REF!</definedName>
    <definedName name="iii" localSheetId="20">#REF!</definedName>
    <definedName name="iii" localSheetId="0">#REF!</definedName>
    <definedName name="iii" localSheetId="17">#REF!</definedName>
    <definedName name="iii" localSheetId="13">#REF!</definedName>
    <definedName name="iii" localSheetId="16">#REF!</definedName>
    <definedName name="iii" localSheetId="18">#REF!</definedName>
    <definedName name="iii" localSheetId="19">#REF!</definedName>
    <definedName name="iii" localSheetId="10">#REF!</definedName>
    <definedName name="iii" localSheetId="8">#REF!</definedName>
    <definedName name="iii" localSheetId="9">#REF!</definedName>
    <definedName name="iii" localSheetId="11">#REF!</definedName>
    <definedName name="iii" localSheetId="12">#REF!</definedName>
    <definedName name="iii">#REF!</definedName>
    <definedName name="logo1">"Picture 7"</definedName>
    <definedName name="MANU1" localSheetId="20">'[2]Attach-3 (QR)'!#REF!</definedName>
    <definedName name="MANU1" localSheetId="0">'[2]Attach-3 (QR)'!#REF!</definedName>
    <definedName name="MANU1" localSheetId="17">'[2]Attach-3 (QR)'!#REF!</definedName>
    <definedName name="MANU1" localSheetId="13">'[3]Attach-3 (QR)'!#REF!</definedName>
    <definedName name="MANU1" localSheetId="2">'[1]Attach-3 (QR)'!#REF!</definedName>
    <definedName name="MANU1" localSheetId="16">'[2]Attach-3 (QR)'!#REF!</definedName>
    <definedName name="MANU1" localSheetId="18">'[2]Attach-3 (QR)'!#REF!</definedName>
    <definedName name="MANU1" localSheetId="19">'[2]Attach-3 (QR)'!#REF!</definedName>
    <definedName name="MANU1" localSheetId="10">'[2]Attach-3 (QR)'!#REF!</definedName>
    <definedName name="MANU1" localSheetId="8">'[4]Attach-3 (QR)'!#REF!</definedName>
    <definedName name="MANU1" localSheetId="9">'[4]Attach-3 (QR)'!#REF!</definedName>
    <definedName name="MANU1" localSheetId="11">'[2]Attach-3 (QR)'!#REF!</definedName>
    <definedName name="MANU1" localSheetId="12">'[2]Attach-3 (QR)'!#REF!</definedName>
    <definedName name="MANU1">'[4]Attach-3 (QR)'!#REF!</definedName>
    <definedName name="MANU11" localSheetId="20">'[2]Attach-3 (QR)'!#REF!</definedName>
    <definedName name="MANU11" localSheetId="0">'[2]Attach-3 (QR)'!#REF!</definedName>
    <definedName name="MANU11" localSheetId="17">'[2]Attach-3 (QR)'!#REF!</definedName>
    <definedName name="MANU11" localSheetId="13">'[3]Attach-3 (QR)'!#REF!</definedName>
    <definedName name="MANU11" localSheetId="2">'[1]Attach-3 (QR)'!#REF!</definedName>
    <definedName name="MANU11" localSheetId="16">'[2]Attach-3 (QR)'!#REF!</definedName>
    <definedName name="MANU11" localSheetId="18">'[2]Attach-3 (QR)'!#REF!</definedName>
    <definedName name="MANU11" localSheetId="19">'[2]Attach-3 (QR)'!#REF!</definedName>
    <definedName name="MANU11" localSheetId="10">'[2]Attach-3 (QR)'!#REF!</definedName>
    <definedName name="MANU11" localSheetId="8">'[4]Attach-3 (QR)'!#REF!</definedName>
    <definedName name="MANU11" localSheetId="9">'[4]Attach-3 (QR)'!#REF!</definedName>
    <definedName name="MANU11" localSheetId="11">'[2]Attach-3 (QR)'!#REF!</definedName>
    <definedName name="MANU11" localSheetId="12">'[2]Attach-3 (QR)'!#REF!</definedName>
    <definedName name="MANU11">'[4]Attach-3 (QR)'!#REF!</definedName>
    <definedName name="MANU111" localSheetId="20">'[2]Attach-3 (QR)'!#REF!</definedName>
    <definedName name="MANU111" localSheetId="0">'[2]Attach-3 (QR)'!#REF!</definedName>
    <definedName name="MANU111" localSheetId="17">'[2]Attach-3 (QR)'!#REF!</definedName>
    <definedName name="MANU111" localSheetId="13">'[3]Attach-3 (QR)'!#REF!</definedName>
    <definedName name="MANU111" localSheetId="2">'[1]Attach-3 (QR)'!#REF!</definedName>
    <definedName name="MANU111" localSheetId="16">'[2]Attach-3 (QR)'!#REF!</definedName>
    <definedName name="MANU111" localSheetId="18">'[2]Attach-3 (QR)'!#REF!</definedName>
    <definedName name="MANU111" localSheetId="19">'[2]Attach-3 (QR)'!#REF!</definedName>
    <definedName name="MANU111" localSheetId="10">'[2]Attach-3 (QR)'!#REF!</definedName>
    <definedName name="MANU111" localSheetId="8">'[4]Attach-3 (QR)'!#REF!</definedName>
    <definedName name="MANU111" localSheetId="9">'[4]Attach-3 (QR)'!#REF!</definedName>
    <definedName name="MANU111" localSheetId="11">'[2]Attach-3 (QR)'!#REF!</definedName>
    <definedName name="MANU111" localSheetId="12">'[2]Attach-3 (QR)'!#REF!</definedName>
    <definedName name="MANU111">'[4]Attach-3 (QR)'!#REF!</definedName>
    <definedName name="MANU2" localSheetId="20">'[2]Attach-3 (QR)'!#REF!</definedName>
    <definedName name="MANU2" localSheetId="0">'[2]Attach-3 (QR)'!#REF!</definedName>
    <definedName name="MANU2" localSheetId="17">'[2]Attach-3 (QR)'!#REF!</definedName>
    <definedName name="MANU2" localSheetId="13">'[3]Attach-3 (QR)'!#REF!</definedName>
    <definedName name="MANU2" localSheetId="2">'[1]Attach-3 (QR)'!#REF!</definedName>
    <definedName name="MANU2" localSheetId="16">'[2]Attach-3 (QR)'!#REF!</definedName>
    <definedName name="MANU2" localSheetId="18">'[2]Attach-3 (QR)'!#REF!</definedName>
    <definedName name="MANU2" localSheetId="19">'[2]Attach-3 (QR)'!#REF!</definedName>
    <definedName name="MANU2" localSheetId="10">'[2]Attach-3 (QR)'!#REF!</definedName>
    <definedName name="MANU2" localSheetId="8">'[4]Attach-3 (QR)'!#REF!</definedName>
    <definedName name="MANU2" localSheetId="9">'[4]Attach-3 (QR)'!#REF!</definedName>
    <definedName name="MANU2" localSheetId="11">'[2]Attach-3 (QR)'!#REF!</definedName>
    <definedName name="MANU2" localSheetId="12">'[2]Attach-3 (QR)'!#REF!</definedName>
    <definedName name="MANU2">'[4]Attach-3 (QR)'!#REF!</definedName>
    <definedName name="MANU22" localSheetId="20">'[2]Attach-3 (QR)'!#REF!</definedName>
    <definedName name="MANU22" localSheetId="0">'[2]Attach-3 (QR)'!#REF!</definedName>
    <definedName name="MANU22" localSheetId="17">'[2]Attach-3 (QR)'!#REF!</definedName>
    <definedName name="MANU22" localSheetId="13">'[3]Attach-3 (QR)'!#REF!</definedName>
    <definedName name="MANU22" localSheetId="2">'[1]Attach-3 (QR)'!#REF!</definedName>
    <definedName name="MANU22" localSheetId="16">'[2]Attach-3 (QR)'!#REF!</definedName>
    <definedName name="MANU22" localSheetId="18">'[2]Attach-3 (QR)'!#REF!</definedName>
    <definedName name="MANU22" localSheetId="19">'[2]Attach-3 (QR)'!#REF!</definedName>
    <definedName name="MANU22" localSheetId="10">'[2]Attach-3 (QR)'!#REF!</definedName>
    <definedName name="MANU22" localSheetId="8">'[4]Attach-3 (QR)'!#REF!</definedName>
    <definedName name="MANU22" localSheetId="9">'[4]Attach-3 (QR)'!#REF!</definedName>
    <definedName name="MANU22" localSheetId="11">'[2]Attach-3 (QR)'!#REF!</definedName>
    <definedName name="MANU22" localSheetId="12">'[2]Attach-3 (QR)'!#REF!</definedName>
    <definedName name="MANU22">'[4]Attach-3 (QR)'!#REF!</definedName>
    <definedName name="MANU222" localSheetId="20">'[2]Attach-3 (QR)'!#REF!</definedName>
    <definedName name="MANU222" localSheetId="0">'[2]Attach-3 (QR)'!#REF!</definedName>
    <definedName name="MANU222" localSheetId="17">'[2]Attach-3 (QR)'!#REF!</definedName>
    <definedName name="MANU222" localSheetId="13">'[3]Attach-3 (QR)'!#REF!</definedName>
    <definedName name="MANU222" localSheetId="2">'[1]Attach-3 (QR)'!#REF!</definedName>
    <definedName name="MANU222" localSheetId="16">'[2]Attach-3 (QR)'!#REF!</definedName>
    <definedName name="MANU222" localSheetId="18">'[2]Attach-3 (QR)'!#REF!</definedName>
    <definedName name="MANU222" localSheetId="19">'[2]Attach-3 (QR)'!#REF!</definedName>
    <definedName name="MANU222" localSheetId="10">'[2]Attach-3 (QR)'!#REF!</definedName>
    <definedName name="MANU222" localSheetId="8">'[4]Attach-3 (QR)'!#REF!</definedName>
    <definedName name="MANU222" localSheetId="9">'[4]Attach-3 (QR)'!#REF!</definedName>
    <definedName name="MANU222" localSheetId="11">'[2]Attach-3 (QR)'!#REF!</definedName>
    <definedName name="MANU222" localSheetId="12">'[2]Attach-3 (QR)'!#REF!</definedName>
    <definedName name="MANU222">'[4]Attach-3 (QR)'!#REF!</definedName>
    <definedName name="MANU3" localSheetId="20">'[2]Attach-3 (QR)'!#REF!</definedName>
    <definedName name="MANU3" localSheetId="0">'[2]Attach-3 (QR)'!#REF!</definedName>
    <definedName name="MANU3" localSheetId="17">'[2]Attach-3 (QR)'!#REF!</definedName>
    <definedName name="MANU3" localSheetId="13">'[3]Attach-3 (QR)'!#REF!</definedName>
    <definedName name="MANU3" localSheetId="2">'[1]Attach-3 (QR)'!#REF!</definedName>
    <definedName name="MANU3" localSheetId="16">'[2]Attach-3 (QR)'!#REF!</definedName>
    <definedName name="MANU3" localSheetId="18">'[2]Attach-3 (QR)'!#REF!</definedName>
    <definedName name="MANU3" localSheetId="19">'[2]Attach-3 (QR)'!#REF!</definedName>
    <definedName name="MANU3" localSheetId="10">'[2]Attach-3 (QR)'!#REF!</definedName>
    <definedName name="MANU3" localSheetId="8">'[4]Attach-3 (QR)'!#REF!</definedName>
    <definedName name="MANU3" localSheetId="9">'[4]Attach-3 (QR)'!#REF!</definedName>
    <definedName name="MANU3" localSheetId="11">'[2]Attach-3 (QR)'!#REF!</definedName>
    <definedName name="MANU3" localSheetId="12">'[2]Attach-3 (QR)'!#REF!</definedName>
    <definedName name="MANU3">'[4]Attach-3 (QR)'!#REF!</definedName>
    <definedName name="MANU33" localSheetId="20">'[2]Attach-3 (QR)'!#REF!</definedName>
    <definedName name="MANU33" localSheetId="0">'[2]Attach-3 (QR)'!#REF!</definedName>
    <definedName name="MANU33" localSheetId="17">'[2]Attach-3 (QR)'!#REF!</definedName>
    <definedName name="MANU33" localSheetId="13">'[3]Attach-3 (QR)'!#REF!</definedName>
    <definedName name="MANU33" localSheetId="2">'[1]Attach-3 (QR)'!#REF!</definedName>
    <definedName name="MANU33" localSheetId="16">'[2]Attach-3 (QR)'!#REF!</definedName>
    <definedName name="MANU33" localSheetId="18">'[2]Attach-3 (QR)'!#REF!</definedName>
    <definedName name="MANU33" localSheetId="19">'[2]Attach-3 (QR)'!#REF!</definedName>
    <definedName name="MANU33" localSheetId="10">'[2]Attach-3 (QR)'!#REF!</definedName>
    <definedName name="MANU33" localSheetId="8">'[4]Attach-3 (QR)'!#REF!</definedName>
    <definedName name="MANU33" localSheetId="9">'[4]Attach-3 (QR)'!#REF!</definedName>
    <definedName name="MANU33" localSheetId="11">'[2]Attach-3 (QR)'!#REF!</definedName>
    <definedName name="MANU33" localSheetId="12">'[2]Attach-3 (QR)'!#REF!</definedName>
    <definedName name="MANU33">'[4]Attach-3 (QR)'!#REF!</definedName>
    <definedName name="MANU333" localSheetId="20">'[2]Attach-3 (QR)'!#REF!</definedName>
    <definedName name="MANU333" localSheetId="0">'[2]Attach-3 (QR)'!#REF!</definedName>
    <definedName name="MANU333" localSheetId="17">'[2]Attach-3 (QR)'!#REF!</definedName>
    <definedName name="MANU333" localSheetId="13">'[3]Attach-3 (QR)'!#REF!</definedName>
    <definedName name="MANU333" localSheetId="2">'[1]Attach-3 (QR)'!#REF!</definedName>
    <definedName name="MANU333" localSheetId="16">'[2]Attach-3 (QR)'!#REF!</definedName>
    <definedName name="MANU333" localSheetId="18">'[2]Attach-3 (QR)'!#REF!</definedName>
    <definedName name="MANU333" localSheetId="19">'[2]Attach-3 (QR)'!#REF!</definedName>
    <definedName name="MANU333" localSheetId="10">'[2]Attach-3 (QR)'!#REF!</definedName>
    <definedName name="MANU333" localSheetId="8">'[4]Attach-3 (QR)'!#REF!</definedName>
    <definedName name="MANU333" localSheetId="9">'[4]Attach-3 (QR)'!#REF!</definedName>
    <definedName name="MANU333" localSheetId="11">'[2]Attach-3 (QR)'!#REF!</definedName>
    <definedName name="MANU333" localSheetId="12">'[2]Attach-3 (QR)'!#REF!</definedName>
    <definedName name="MANU333">'[4]Attach-3 (QR)'!#REF!</definedName>
    <definedName name="MANU4" localSheetId="20">'[2]Attach-3 (QR)'!#REF!</definedName>
    <definedName name="MANU4" localSheetId="0">'[2]Attach-3 (QR)'!#REF!</definedName>
    <definedName name="MANU4" localSheetId="17">'[2]Attach-3 (QR)'!#REF!</definedName>
    <definedName name="MANU4" localSheetId="13">'[3]Attach-3 (QR)'!#REF!</definedName>
    <definedName name="MANU4" localSheetId="2">'[1]Attach-3 (QR)'!#REF!</definedName>
    <definedName name="MANU4" localSheetId="16">'[2]Attach-3 (QR)'!#REF!</definedName>
    <definedName name="MANU4" localSheetId="18">'[2]Attach-3 (QR)'!#REF!</definedName>
    <definedName name="MANU4" localSheetId="19">'[2]Attach-3 (QR)'!#REF!</definedName>
    <definedName name="MANU4" localSheetId="10">'[2]Attach-3 (QR)'!#REF!</definedName>
    <definedName name="MANU4" localSheetId="8">'[4]Attach-3 (QR)'!#REF!</definedName>
    <definedName name="MANU4" localSheetId="9">'[4]Attach-3 (QR)'!#REF!</definedName>
    <definedName name="MANU4" localSheetId="11">'[2]Attach-3 (QR)'!#REF!</definedName>
    <definedName name="MANU4" localSheetId="12">'[2]Attach-3 (QR)'!#REF!</definedName>
    <definedName name="MANU4">'[4]Attach-3 (QR)'!#REF!</definedName>
    <definedName name="MANU44" localSheetId="20">'[2]Attach-3 (QR)'!#REF!</definedName>
    <definedName name="MANU44" localSheetId="0">'[2]Attach-3 (QR)'!#REF!</definedName>
    <definedName name="MANU44" localSheetId="17">'[2]Attach-3 (QR)'!#REF!</definedName>
    <definedName name="MANU44" localSheetId="13">'[3]Attach-3 (QR)'!#REF!</definedName>
    <definedName name="MANU44" localSheetId="2">'[1]Attach-3 (QR)'!#REF!</definedName>
    <definedName name="MANU44" localSheetId="16">'[2]Attach-3 (QR)'!#REF!</definedName>
    <definedName name="MANU44" localSheetId="18">'[2]Attach-3 (QR)'!#REF!</definedName>
    <definedName name="MANU44" localSheetId="19">'[2]Attach-3 (QR)'!#REF!</definedName>
    <definedName name="MANU44" localSheetId="10">'[2]Attach-3 (QR)'!#REF!</definedName>
    <definedName name="MANU44" localSheetId="8">'[4]Attach-3 (QR)'!#REF!</definedName>
    <definedName name="MANU44" localSheetId="9">'[4]Attach-3 (QR)'!#REF!</definedName>
    <definedName name="MANU44" localSheetId="11">'[2]Attach-3 (QR)'!#REF!</definedName>
    <definedName name="MANU44" localSheetId="12">'[2]Attach-3 (QR)'!#REF!</definedName>
    <definedName name="MANU44">'[4]Attach-3 (QR)'!#REF!</definedName>
    <definedName name="MANU444" localSheetId="20">'[2]Attach-3 (QR)'!#REF!</definedName>
    <definedName name="MANU444" localSheetId="0">'[2]Attach-3 (QR)'!#REF!</definedName>
    <definedName name="MANU444" localSheetId="17">'[2]Attach-3 (QR)'!#REF!</definedName>
    <definedName name="MANU444" localSheetId="13">'[3]Attach-3 (QR)'!#REF!</definedName>
    <definedName name="MANU444" localSheetId="2">'[1]Attach-3 (QR)'!#REF!</definedName>
    <definedName name="MANU444" localSheetId="16">'[2]Attach-3 (QR)'!#REF!</definedName>
    <definedName name="MANU444" localSheetId="18">'[2]Attach-3 (QR)'!#REF!</definedName>
    <definedName name="MANU444" localSheetId="19">'[2]Attach-3 (QR)'!#REF!</definedName>
    <definedName name="MANU444" localSheetId="10">'[2]Attach-3 (QR)'!#REF!</definedName>
    <definedName name="MANU444" localSheetId="8">'[4]Attach-3 (QR)'!#REF!</definedName>
    <definedName name="MANU444" localSheetId="9">'[4]Attach-3 (QR)'!#REF!</definedName>
    <definedName name="MANU444" localSheetId="11">'[2]Attach-3 (QR)'!#REF!</definedName>
    <definedName name="MANU444" localSheetId="12">'[2]Attach-3 (QR)'!#REF!</definedName>
    <definedName name="MANU444">'[4]Attach-3 (QR)'!#REF!</definedName>
    <definedName name="MANU5" localSheetId="20">'[2]Attach-3 (QR)'!#REF!</definedName>
    <definedName name="MANU5" localSheetId="0">'[2]Attach-3 (QR)'!#REF!</definedName>
    <definedName name="MANU5" localSheetId="17">'[2]Attach-3 (QR)'!#REF!</definedName>
    <definedName name="MANU5" localSheetId="13">'[3]Attach-3 (QR)'!#REF!</definedName>
    <definedName name="MANU5" localSheetId="2">'[1]Attach-3 (QR)'!#REF!</definedName>
    <definedName name="MANU5" localSheetId="16">'[2]Attach-3 (QR)'!#REF!</definedName>
    <definedName name="MANU5" localSheetId="18">'[2]Attach-3 (QR)'!#REF!</definedName>
    <definedName name="MANU5" localSheetId="19">'[2]Attach-3 (QR)'!#REF!</definedName>
    <definedName name="MANU5" localSheetId="10">'[2]Attach-3 (QR)'!#REF!</definedName>
    <definedName name="MANU5" localSheetId="8">'[4]Attach-3 (QR)'!#REF!</definedName>
    <definedName name="MANU5" localSheetId="9">'[4]Attach-3 (QR)'!#REF!</definedName>
    <definedName name="MANU5" localSheetId="11">'[2]Attach-3 (QR)'!#REF!</definedName>
    <definedName name="MANU5" localSheetId="12">'[2]Attach-3 (QR)'!#REF!</definedName>
    <definedName name="MANU5">'[4]Attach-3 (QR)'!#REF!</definedName>
    <definedName name="MANU55" localSheetId="20">'[2]Attach-3 (QR)'!#REF!</definedName>
    <definedName name="MANU55" localSheetId="0">'[2]Attach-3 (QR)'!#REF!</definedName>
    <definedName name="MANU55" localSheetId="17">'[2]Attach-3 (QR)'!#REF!</definedName>
    <definedName name="MANU55" localSheetId="13">'[3]Attach-3 (QR)'!#REF!</definedName>
    <definedName name="MANU55" localSheetId="2">'[1]Attach-3 (QR)'!#REF!</definedName>
    <definedName name="MANU55" localSheetId="16">'[2]Attach-3 (QR)'!#REF!</definedName>
    <definedName name="MANU55" localSheetId="18">'[2]Attach-3 (QR)'!#REF!</definedName>
    <definedName name="MANU55" localSheetId="19">'[2]Attach-3 (QR)'!#REF!</definedName>
    <definedName name="MANU55" localSheetId="10">'[2]Attach-3 (QR)'!#REF!</definedName>
    <definedName name="MANU55" localSheetId="8">'[4]Attach-3 (QR)'!#REF!</definedName>
    <definedName name="MANU55" localSheetId="9">'[4]Attach-3 (QR)'!#REF!</definedName>
    <definedName name="MANU55" localSheetId="11">'[2]Attach-3 (QR)'!#REF!</definedName>
    <definedName name="MANU55" localSheetId="12">'[2]Attach-3 (QR)'!#REF!</definedName>
    <definedName name="MANU55">'[4]Attach-3 (QR)'!#REF!</definedName>
    <definedName name="MANU555" localSheetId="20">'[2]Attach-3 (QR)'!#REF!</definedName>
    <definedName name="MANU555" localSheetId="0">'[2]Attach-3 (QR)'!#REF!</definedName>
    <definedName name="MANU555" localSheetId="17">'[2]Attach-3 (QR)'!#REF!</definedName>
    <definedName name="MANU555" localSheetId="13">'[3]Attach-3 (QR)'!#REF!</definedName>
    <definedName name="MANU555" localSheetId="2">'[1]Attach-3 (QR)'!#REF!</definedName>
    <definedName name="MANU555" localSheetId="16">'[2]Attach-3 (QR)'!#REF!</definedName>
    <definedName name="MANU555" localSheetId="18">'[2]Attach-3 (QR)'!#REF!</definedName>
    <definedName name="MANU555" localSheetId="19">'[2]Attach-3 (QR)'!#REF!</definedName>
    <definedName name="MANU555" localSheetId="10">'[2]Attach-3 (QR)'!#REF!</definedName>
    <definedName name="MANU555" localSheetId="8">'[4]Attach-3 (QR)'!#REF!</definedName>
    <definedName name="MANU555" localSheetId="9">'[4]Attach-3 (QR)'!#REF!</definedName>
    <definedName name="MANU555" localSheetId="11">'[2]Attach-3 (QR)'!#REF!</definedName>
    <definedName name="MANU555" localSheetId="12">'[2]Attach-3 (QR)'!#REF!</definedName>
    <definedName name="MANU555">'[4]Attach-3 (QR)'!#REF!</definedName>
    <definedName name="PATH1" localSheetId="20">'[2]Attach-3 (QR)'!#REF!</definedName>
    <definedName name="PATH1" localSheetId="0">'[2]Attach-3 (QR)'!#REF!</definedName>
    <definedName name="PATH1" localSheetId="17">'[2]Attach-3 (QR)'!#REF!</definedName>
    <definedName name="PATH1" localSheetId="13">'[3]Attach-3 (QR)'!#REF!</definedName>
    <definedName name="PATH1" localSheetId="2">'[1]Attach-3 (QR)'!#REF!</definedName>
    <definedName name="PATH1" localSheetId="16">'[2]Attach-3 (QR)'!#REF!</definedName>
    <definedName name="PATH1" localSheetId="18">'[2]Attach-3 (QR)'!#REF!</definedName>
    <definedName name="PATH1" localSheetId="19">'[2]Attach-3 (QR)'!#REF!</definedName>
    <definedName name="PATH1" localSheetId="10">'[2]Attach-3 (QR)'!#REF!</definedName>
    <definedName name="PATH1" localSheetId="8">'[4]Attach-3 (QR)'!#REF!</definedName>
    <definedName name="PATH1" localSheetId="9">'[4]Attach-3 (QR)'!#REF!</definedName>
    <definedName name="PATH1" localSheetId="11">'[2]Attach-3 (QR)'!#REF!</definedName>
    <definedName name="PATH1" localSheetId="12">'[2]Attach-3 (QR)'!#REF!</definedName>
    <definedName name="PATH1">'[4]Attach-3 (QR)'!#REF!</definedName>
    <definedName name="PATH11" localSheetId="20">'[2]Attach-3 (QR)'!#REF!</definedName>
    <definedName name="PATH11" localSheetId="0">'[2]Attach-3 (QR)'!#REF!</definedName>
    <definedName name="PATH11" localSheetId="17">'[2]Attach-3 (QR)'!#REF!</definedName>
    <definedName name="PATH11" localSheetId="13">'[3]Attach-3 (QR)'!#REF!</definedName>
    <definedName name="PATH11" localSheetId="2">'[1]Attach-3 (QR)'!#REF!</definedName>
    <definedName name="PATH11" localSheetId="16">'[2]Attach-3 (QR)'!#REF!</definedName>
    <definedName name="PATH11" localSheetId="18">'[2]Attach-3 (QR)'!#REF!</definedName>
    <definedName name="PATH11" localSheetId="19">'[2]Attach-3 (QR)'!#REF!</definedName>
    <definedName name="PATH11" localSheetId="10">'[2]Attach-3 (QR)'!#REF!</definedName>
    <definedName name="PATH11" localSheetId="8">'[4]Attach-3 (QR)'!#REF!</definedName>
    <definedName name="PATH11" localSheetId="9">'[4]Attach-3 (QR)'!#REF!</definedName>
    <definedName name="PATH11" localSheetId="11">'[2]Attach-3 (QR)'!#REF!</definedName>
    <definedName name="PATH11" localSheetId="12">'[2]Attach-3 (QR)'!#REF!</definedName>
    <definedName name="PATH11">'[4]Attach-3 (QR)'!#REF!</definedName>
    <definedName name="PATH111" localSheetId="20">'[2]Attach-3 (QR)'!#REF!</definedName>
    <definedName name="PATH111" localSheetId="0">'[2]Attach-3 (QR)'!#REF!</definedName>
    <definedName name="PATH111" localSheetId="17">'[2]Attach-3 (QR)'!#REF!</definedName>
    <definedName name="PATH111" localSheetId="13">'[3]Attach-3 (QR)'!#REF!</definedName>
    <definedName name="PATH111" localSheetId="2">'[1]Attach-3 (QR)'!#REF!</definedName>
    <definedName name="PATH111" localSheetId="16">'[2]Attach-3 (QR)'!#REF!</definedName>
    <definedName name="PATH111" localSheetId="18">'[2]Attach-3 (QR)'!#REF!</definedName>
    <definedName name="PATH111" localSheetId="19">'[2]Attach-3 (QR)'!#REF!</definedName>
    <definedName name="PATH111" localSheetId="10">'[2]Attach-3 (QR)'!#REF!</definedName>
    <definedName name="PATH111" localSheetId="8">'[4]Attach-3 (QR)'!#REF!</definedName>
    <definedName name="PATH111" localSheetId="9">'[4]Attach-3 (QR)'!#REF!</definedName>
    <definedName name="PATH111" localSheetId="11">'[2]Attach-3 (QR)'!#REF!</definedName>
    <definedName name="PATH111" localSheetId="12">'[2]Attach-3 (QR)'!#REF!</definedName>
    <definedName name="PATH111">'[4]Attach-3 (QR)'!#REF!</definedName>
    <definedName name="PATH2" localSheetId="20">'[2]Attach-3 (QR)'!#REF!</definedName>
    <definedName name="PATH2" localSheetId="0">'[2]Attach-3 (QR)'!#REF!</definedName>
    <definedName name="PATH2" localSheetId="17">'[2]Attach-3 (QR)'!#REF!</definedName>
    <definedName name="PATH2" localSheetId="13">'[3]Attach-3 (QR)'!#REF!</definedName>
    <definedName name="PATH2" localSheetId="2">'[1]Attach-3 (QR)'!#REF!</definedName>
    <definedName name="PATH2" localSheetId="16">'[2]Attach-3 (QR)'!#REF!</definedName>
    <definedName name="PATH2" localSheetId="18">'[2]Attach-3 (QR)'!#REF!</definedName>
    <definedName name="PATH2" localSheetId="19">'[2]Attach-3 (QR)'!#REF!</definedName>
    <definedName name="PATH2" localSheetId="10">'[2]Attach-3 (QR)'!#REF!</definedName>
    <definedName name="PATH2" localSheetId="8">'[4]Attach-3 (QR)'!#REF!</definedName>
    <definedName name="PATH2" localSheetId="9">'[4]Attach-3 (QR)'!#REF!</definedName>
    <definedName name="PATH2" localSheetId="11">'[2]Attach-3 (QR)'!#REF!</definedName>
    <definedName name="PATH2" localSheetId="12">'[2]Attach-3 (QR)'!#REF!</definedName>
    <definedName name="PATH2">'[4]Attach-3 (QR)'!#REF!</definedName>
    <definedName name="PATH22" localSheetId="20">'[2]Attach-3 (QR)'!#REF!</definedName>
    <definedName name="PATH22" localSheetId="0">'[2]Attach-3 (QR)'!#REF!</definedName>
    <definedName name="PATH22" localSheetId="17">'[2]Attach-3 (QR)'!#REF!</definedName>
    <definedName name="PATH22" localSheetId="13">'[3]Attach-3 (QR)'!#REF!</definedName>
    <definedName name="PATH22" localSheetId="2">'[1]Attach-3 (QR)'!#REF!</definedName>
    <definedName name="PATH22" localSheetId="16">'[2]Attach-3 (QR)'!#REF!</definedName>
    <definedName name="PATH22" localSheetId="18">'[2]Attach-3 (QR)'!#REF!</definedName>
    <definedName name="PATH22" localSheetId="19">'[2]Attach-3 (QR)'!#REF!</definedName>
    <definedName name="PATH22" localSheetId="10">'[2]Attach-3 (QR)'!#REF!</definedName>
    <definedName name="PATH22" localSheetId="8">'[4]Attach-3 (QR)'!#REF!</definedName>
    <definedName name="PATH22" localSheetId="9">'[4]Attach-3 (QR)'!#REF!</definedName>
    <definedName name="PATH22" localSheetId="11">'[2]Attach-3 (QR)'!#REF!</definedName>
    <definedName name="PATH22" localSheetId="12">'[2]Attach-3 (QR)'!#REF!</definedName>
    <definedName name="PATH22">'[4]Attach-3 (QR)'!#REF!</definedName>
    <definedName name="PATH222" localSheetId="20">'[2]Attach-3 (QR)'!#REF!</definedName>
    <definedName name="PATH222" localSheetId="0">'[2]Attach-3 (QR)'!#REF!</definedName>
    <definedName name="PATH222" localSheetId="17">'[2]Attach-3 (QR)'!#REF!</definedName>
    <definedName name="PATH222" localSheetId="13">'[3]Attach-3 (QR)'!#REF!</definedName>
    <definedName name="PATH222" localSheetId="2">'[1]Attach-3 (QR)'!#REF!</definedName>
    <definedName name="PATH222" localSheetId="16">'[2]Attach-3 (QR)'!#REF!</definedName>
    <definedName name="PATH222" localSheetId="18">'[2]Attach-3 (QR)'!#REF!</definedName>
    <definedName name="PATH222" localSheetId="19">'[2]Attach-3 (QR)'!#REF!</definedName>
    <definedName name="PATH222" localSheetId="10">'[2]Attach-3 (QR)'!#REF!</definedName>
    <definedName name="PATH222" localSheetId="8">'[4]Attach-3 (QR)'!#REF!</definedName>
    <definedName name="PATH222" localSheetId="9">'[4]Attach-3 (QR)'!#REF!</definedName>
    <definedName name="PATH222" localSheetId="11">'[2]Attach-3 (QR)'!#REF!</definedName>
    <definedName name="PATH222" localSheetId="12">'[2]Attach-3 (QR)'!#REF!</definedName>
    <definedName name="PATH222">'[4]Attach-3 (QR)'!#REF!</definedName>
    <definedName name="PATH3" localSheetId="20">'[2]Attach-3 (QR)'!#REF!</definedName>
    <definedName name="PATH3" localSheetId="0">'[2]Attach-3 (QR)'!#REF!</definedName>
    <definedName name="PATH3" localSheetId="17">'[2]Attach-3 (QR)'!#REF!</definedName>
    <definedName name="PATH3" localSheetId="13">'[3]Attach-3 (QR)'!#REF!</definedName>
    <definedName name="PATH3" localSheetId="2">'[1]Attach-3 (QR)'!#REF!</definedName>
    <definedName name="PATH3" localSheetId="16">'[2]Attach-3 (QR)'!#REF!</definedName>
    <definedName name="PATH3" localSheetId="18">'[2]Attach-3 (QR)'!#REF!</definedName>
    <definedName name="PATH3" localSheetId="19">'[2]Attach-3 (QR)'!#REF!</definedName>
    <definedName name="PATH3" localSheetId="10">'[2]Attach-3 (QR)'!#REF!</definedName>
    <definedName name="PATH3" localSheetId="8">'[4]Attach-3 (QR)'!#REF!</definedName>
    <definedName name="PATH3" localSheetId="9">'[4]Attach-3 (QR)'!#REF!</definedName>
    <definedName name="PATH3" localSheetId="11">'[2]Attach-3 (QR)'!#REF!</definedName>
    <definedName name="PATH3" localSheetId="12">'[2]Attach-3 (QR)'!#REF!</definedName>
    <definedName name="PATH3">'[4]Attach-3 (QR)'!#REF!</definedName>
    <definedName name="PATH33" localSheetId="20">'[2]Attach-3 (QR)'!#REF!</definedName>
    <definedName name="PATH33" localSheetId="0">'[2]Attach-3 (QR)'!#REF!</definedName>
    <definedName name="PATH33" localSheetId="17">'[2]Attach-3 (QR)'!#REF!</definedName>
    <definedName name="PATH33" localSheetId="13">'[3]Attach-3 (QR)'!#REF!</definedName>
    <definedName name="PATH33" localSheetId="2">'[1]Attach-3 (QR)'!#REF!</definedName>
    <definedName name="PATH33" localSheetId="16">'[2]Attach-3 (QR)'!#REF!</definedName>
    <definedName name="PATH33" localSheetId="18">'[2]Attach-3 (QR)'!#REF!</definedName>
    <definedName name="PATH33" localSheetId="19">'[2]Attach-3 (QR)'!#REF!</definedName>
    <definedName name="PATH33" localSheetId="10">'[2]Attach-3 (QR)'!#REF!</definedName>
    <definedName name="PATH33" localSheetId="8">'[4]Attach-3 (QR)'!#REF!</definedName>
    <definedName name="PATH33" localSheetId="9">'[4]Attach-3 (QR)'!#REF!</definedName>
    <definedName name="PATH33" localSheetId="11">'[2]Attach-3 (QR)'!#REF!</definedName>
    <definedName name="PATH33" localSheetId="12">'[2]Attach-3 (QR)'!#REF!</definedName>
    <definedName name="PATH33">'[4]Attach-3 (QR)'!#REF!</definedName>
    <definedName name="PATH333" localSheetId="20">'[2]Attach-3 (QR)'!#REF!</definedName>
    <definedName name="PATH333" localSheetId="0">'[2]Attach-3 (QR)'!#REF!</definedName>
    <definedName name="PATH333" localSheetId="17">'[2]Attach-3 (QR)'!#REF!</definedName>
    <definedName name="PATH333" localSheetId="13">'[3]Attach-3 (QR)'!#REF!</definedName>
    <definedName name="PATH333" localSheetId="2">'[1]Attach-3 (QR)'!#REF!</definedName>
    <definedName name="PATH333" localSheetId="16">'[2]Attach-3 (QR)'!#REF!</definedName>
    <definedName name="PATH333" localSheetId="18">'[2]Attach-3 (QR)'!#REF!</definedName>
    <definedName name="PATH333" localSheetId="19">'[2]Attach-3 (QR)'!#REF!</definedName>
    <definedName name="PATH333" localSheetId="10">'[2]Attach-3 (QR)'!#REF!</definedName>
    <definedName name="PATH333" localSheetId="8">'[4]Attach-3 (QR)'!#REF!</definedName>
    <definedName name="PATH333" localSheetId="9">'[4]Attach-3 (QR)'!#REF!</definedName>
    <definedName name="PATH333" localSheetId="11">'[2]Attach-3 (QR)'!#REF!</definedName>
    <definedName name="PATH333" localSheetId="12">'[2]Attach-3 (QR)'!#REF!</definedName>
    <definedName name="PATH333">'[4]Attach-3 (QR)'!#REF!</definedName>
    <definedName name="PATH4" localSheetId="20">'[2]Attach-3 (QR)'!#REF!</definedName>
    <definedName name="PATH4" localSheetId="0">'[2]Attach-3 (QR)'!#REF!</definedName>
    <definedName name="PATH4" localSheetId="17">'[2]Attach-3 (QR)'!#REF!</definedName>
    <definedName name="PATH4" localSheetId="13">'[3]Attach-3 (QR)'!#REF!</definedName>
    <definedName name="PATH4" localSheetId="2">'[1]Attach-3 (QR)'!#REF!</definedName>
    <definedName name="PATH4" localSheetId="16">'[2]Attach-3 (QR)'!#REF!</definedName>
    <definedName name="PATH4" localSheetId="18">'[2]Attach-3 (QR)'!#REF!</definedName>
    <definedName name="PATH4" localSheetId="19">'[2]Attach-3 (QR)'!#REF!</definedName>
    <definedName name="PATH4" localSheetId="10">'[2]Attach-3 (QR)'!#REF!</definedName>
    <definedName name="PATH4" localSheetId="8">'[4]Attach-3 (QR)'!#REF!</definedName>
    <definedName name="PATH4" localSheetId="9">'[4]Attach-3 (QR)'!#REF!</definedName>
    <definedName name="PATH4" localSheetId="11">'[2]Attach-3 (QR)'!#REF!</definedName>
    <definedName name="PATH4" localSheetId="12">'[2]Attach-3 (QR)'!#REF!</definedName>
    <definedName name="PATH4">'[4]Attach-3 (QR)'!#REF!</definedName>
    <definedName name="PATH44" localSheetId="20">'[2]Attach-3 (QR)'!#REF!</definedName>
    <definedName name="PATH44" localSheetId="0">'[2]Attach-3 (QR)'!#REF!</definedName>
    <definedName name="PATH44" localSheetId="17">'[2]Attach-3 (QR)'!#REF!</definedName>
    <definedName name="PATH44" localSheetId="13">'[3]Attach-3 (QR)'!#REF!</definedName>
    <definedName name="PATH44" localSheetId="2">'[1]Attach-3 (QR)'!#REF!</definedName>
    <definedName name="PATH44" localSheetId="16">'[2]Attach-3 (QR)'!#REF!</definedName>
    <definedName name="PATH44" localSheetId="18">'[2]Attach-3 (QR)'!#REF!</definedName>
    <definedName name="PATH44" localSheetId="19">'[2]Attach-3 (QR)'!#REF!</definedName>
    <definedName name="PATH44" localSheetId="10">'[2]Attach-3 (QR)'!#REF!</definedName>
    <definedName name="PATH44" localSheetId="8">'[4]Attach-3 (QR)'!#REF!</definedName>
    <definedName name="PATH44" localSheetId="9">'[4]Attach-3 (QR)'!#REF!</definedName>
    <definedName name="PATH44" localSheetId="11">'[2]Attach-3 (QR)'!#REF!</definedName>
    <definedName name="PATH44" localSheetId="12">'[2]Attach-3 (QR)'!#REF!</definedName>
    <definedName name="PATH44">'[4]Attach-3 (QR)'!#REF!</definedName>
    <definedName name="PATH444" localSheetId="20">'[2]Attach-3 (QR)'!#REF!</definedName>
    <definedName name="PATH444" localSheetId="0">'[2]Attach-3 (QR)'!#REF!</definedName>
    <definedName name="PATH444" localSheetId="17">'[2]Attach-3 (QR)'!#REF!</definedName>
    <definedName name="PATH444" localSheetId="13">'[3]Attach-3 (QR)'!#REF!</definedName>
    <definedName name="PATH444" localSheetId="2">'[1]Attach-3 (QR)'!#REF!</definedName>
    <definedName name="PATH444" localSheetId="16">'[2]Attach-3 (QR)'!#REF!</definedName>
    <definedName name="PATH444" localSheetId="18">'[2]Attach-3 (QR)'!#REF!</definedName>
    <definedName name="PATH444" localSheetId="19">'[2]Attach-3 (QR)'!#REF!</definedName>
    <definedName name="PATH444" localSheetId="10">'[2]Attach-3 (QR)'!#REF!</definedName>
    <definedName name="PATH444" localSheetId="8">'[4]Attach-3 (QR)'!#REF!</definedName>
    <definedName name="PATH444" localSheetId="9">'[4]Attach-3 (QR)'!#REF!</definedName>
    <definedName name="PATH444" localSheetId="11">'[2]Attach-3 (QR)'!#REF!</definedName>
    <definedName name="PATH444" localSheetId="12">'[2]Attach-3 (QR)'!#REF!</definedName>
    <definedName name="PATH444">'[4]Attach-3 (QR)'!#REF!</definedName>
    <definedName name="PATH5" localSheetId="20">'[2]Attach-3 (QR)'!#REF!</definedName>
    <definedName name="PATH5" localSheetId="0">'[2]Attach-3 (QR)'!#REF!</definedName>
    <definedName name="PATH5" localSheetId="17">'[2]Attach-3 (QR)'!#REF!</definedName>
    <definedName name="PATH5" localSheetId="13">'[3]Attach-3 (QR)'!#REF!</definedName>
    <definedName name="PATH5" localSheetId="2">'[1]Attach-3 (QR)'!#REF!</definedName>
    <definedName name="PATH5" localSheetId="16">'[2]Attach-3 (QR)'!#REF!</definedName>
    <definedName name="PATH5" localSheetId="18">'[2]Attach-3 (QR)'!#REF!</definedName>
    <definedName name="PATH5" localSheetId="19">'[2]Attach-3 (QR)'!#REF!</definedName>
    <definedName name="PATH5" localSheetId="10">'[2]Attach-3 (QR)'!#REF!</definedName>
    <definedName name="PATH5" localSheetId="8">'[4]Attach-3 (QR)'!#REF!</definedName>
    <definedName name="PATH5" localSheetId="9">'[4]Attach-3 (QR)'!#REF!</definedName>
    <definedName name="PATH5" localSheetId="11">'[2]Attach-3 (QR)'!#REF!</definedName>
    <definedName name="PATH5" localSheetId="12">'[2]Attach-3 (QR)'!#REF!</definedName>
    <definedName name="PATH5">'[4]Attach-3 (QR)'!#REF!</definedName>
    <definedName name="PATH55" localSheetId="20">'[2]Attach-3 (QR)'!#REF!</definedName>
    <definedName name="PATH55" localSheetId="0">'[2]Attach-3 (QR)'!#REF!</definedName>
    <definedName name="PATH55" localSheetId="17">'[2]Attach-3 (QR)'!#REF!</definedName>
    <definedName name="PATH55" localSheetId="13">'[3]Attach-3 (QR)'!#REF!</definedName>
    <definedName name="PATH55" localSheetId="2">'[1]Attach-3 (QR)'!#REF!</definedName>
    <definedName name="PATH55" localSheetId="16">'[2]Attach-3 (QR)'!#REF!</definedName>
    <definedName name="PATH55" localSheetId="18">'[2]Attach-3 (QR)'!#REF!</definedName>
    <definedName name="PATH55" localSheetId="19">'[2]Attach-3 (QR)'!#REF!</definedName>
    <definedName name="PATH55" localSheetId="10">'[2]Attach-3 (QR)'!#REF!</definedName>
    <definedName name="PATH55" localSheetId="8">'[4]Attach-3 (QR)'!#REF!</definedName>
    <definedName name="PATH55" localSheetId="9">'[4]Attach-3 (QR)'!#REF!</definedName>
    <definedName name="PATH55" localSheetId="11">'[2]Attach-3 (QR)'!#REF!</definedName>
    <definedName name="PATH55" localSheetId="12">'[2]Attach-3 (QR)'!#REF!</definedName>
    <definedName name="PATH55">'[4]Attach-3 (QR)'!#REF!</definedName>
    <definedName name="PATH555" localSheetId="20">'[2]Attach-3 (QR)'!#REF!</definedName>
    <definedName name="PATH555" localSheetId="0">'[2]Attach-3 (QR)'!#REF!</definedName>
    <definedName name="PATH555" localSheetId="17">'[2]Attach-3 (QR)'!#REF!</definedName>
    <definedName name="PATH555" localSheetId="13">'[3]Attach-3 (QR)'!#REF!</definedName>
    <definedName name="PATH555" localSheetId="2">'[1]Attach-3 (QR)'!#REF!</definedName>
    <definedName name="PATH555" localSheetId="16">'[2]Attach-3 (QR)'!#REF!</definedName>
    <definedName name="PATH555" localSheetId="18">'[2]Attach-3 (QR)'!#REF!</definedName>
    <definedName name="PATH555" localSheetId="19">'[2]Attach-3 (QR)'!#REF!</definedName>
    <definedName name="PATH555" localSheetId="10">'[2]Attach-3 (QR)'!#REF!</definedName>
    <definedName name="PATH555" localSheetId="8">'[4]Attach-3 (QR)'!#REF!</definedName>
    <definedName name="PATH555" localSheetId="9">'[4]Attach-3 (QR)'!#REF!</definedName>
    <definedName name="PATH555" localSheetId="11">'[2]Attach-3 (QR)'!#REF!</definedName>
    <definedName name="PATH555" localSheetId="12">'[2]Attach-3 (QR)'!#REF!</definedName>
    <definedName name="PATH555">'[4]Attach-3 (QR)'!#REF!</definedName>
    <definedName name="PATHAR1" localSheetId="8">'[1]Attach-3 (QR)'!#REF!</definedName>
    <definedName name="PATHAR1">'[1]Attach-3 (QR)'!#REF!</definedName>
    <definedName name="PATHAR2" localSheetId="8">'[1]Attach-3 (QR)'!#REF!</definedName>
    <definedName name="PATHAR2">'[1]Attach-3 (QR)'!#REF!</definedName>
    <definedName name="PATHAR3" localSheetId="8">'[1]Attach-3 (QR)'!#REF!</definedName>
    <definedName name="PATHAR3">'[1]Attach-3 (QR)'!#REF!</definedName>
    <definedName name="PATHJV1" localSheetId="20">'[2]Attach-3 (QR)'!#REF!</definedName>
    <definedName name="PATHJV1" localSheetId="0">'[2]Attach-3 (QR)'!#REF!</definedName>
    <definedName name="PATHJV1" localSheetId="17">'[2]Attach-3 (QR)'!#REF!</definedName>
    <definedName name="PATHJV1" localSheetId="13">'[3]Attach-3 (QR)'!#REF!</definedName>
    <definedName name="PATHJV1" localSheetId="2">'[1]Attach-3 (QR)'!#REF!</definedName>
    <definedName name="PATHJV1" localSheetId="16">'[2]Attach-3 (QR)'!#REF!</definedName>
    <definedName name="PATHJV1" localSheetId="18">'[2]Attach-3 (QR)'!#REF!</definedName>
    <definedName name="PATHJV1" localSheetId="19">'[2]Attach-3 (QR)'!#REF!</definedName>
    <definedName name="PATHJV1" localSheetId="10">'[2]Attach-3 (QR)'!#REF!</definedName>
    <definedName name="PATHJV1" localSheetId="8">'[4]Attach-3 (QR)'!#REF!</definedName>
    <definedName name="PATHJV1" localSheetId="9">'[4]Attach-3 (QR)'!#REF!</definedName>
    <definedName name="PATHJV1" localSheetId="11">'[2]Attach-3 (QR)'!#REF!</definedName>
    <definedName name="PATHJV1" localSheetId="12">'[2]Attach-3 (QR)'!#REF!</definedName>
    <definedName name="PATHJV1">'[4]Attach-3 (QR)'!#REF!</definedName>
    <definedName name="PATHJV11" localSheetId="20">'[2]Attach-3 (QR)'!#REF!</definedName>
    <definedName name="PATHJV11" localSheetId="0">'[2]Attach-3 (QR)'!#REF!</definedName>
    <definedName name="PATHJV11" localSheetId="17">'[2]Attach-3 (QR)'!#REF!</definedName>
    <definedName name="PATHJV11" localSheetId="13">'[3]Attach-3 (QR)'!#REF!</definedName>
    <definedName name="PATHJV11" localSheetId="2">'[1]Attach-3 (QR)'!#REF!</definedName>
    <definedName name="PATHJV11" localSheetId="16">'[2]Attach-3 (QR)'!#REF!</definedName>
    <definedName name="PATHJV11" localSheetId="18">'[2]Attach-3 (QR)'!#REF!</definedName>
    <definedName name="PATHJV11" localSheetId="19">'[2]Attach-3 (QR)'!#REF!</definedName>
    <definedName name="PATHJV11" localSheetId="10">'[2]Attach-3 (QR)'!#REF!</definedName>
    <definedName name="PATHJV11" localSheetId="8">'[4]Attach-3 (QR)'!#REF!</definedName>
    <definedName name="PATHJV11" localSheetId="9">'[4]Attach-3 (QR)'!#REF!</definedName>
    <definedName name="PATHJV11" localSheetId="11">'[2]Attach-3 (QR)'!#REF!</definedName>
    <definedName name="PATHJV11" localSheetId="12">'[2]Attach-3 (QR)'!#REF!</definedName>
    <definedName name="PATHJV11">'[4]Attach-3 (QR)'!#REF!</definedName>
    <definedName name="PATHJV111" localSheetId="20">'[2]Attach-3 (QR)'!#REF!</definedName>
    <definedName name="PATHJV111" localSheetId="0">'[2]Attach-3 (QR)'!#REF!</definedName>
    <definedName name="PATHJV111" localSheetId="17">'[2]Attach-3 (QR)'!#REF!</definedName>
    <definedName name="PATHJV111" localSheetId="13">'[3]Attach-3 (QR)'!#REF!</definedName>
    <definedName name="PATHJV111" localSheetId="2">'[1]Attach-3 (QR)'!#REF!</definedName>
    <definedName name="PATHJV111" localSheetId="16">'[2]Attach-3 (QR)'!#REF!</definedName>
    <definedName name="PATHJV111" localSheetId="18">'[2]Attach-3 (QR)'!#REF!</definedName>
    <definedName name="PATHJV111" localSheetId="19">'[2]Attach-3 (QR)'!#REF!</definedName>
    <definedName name="PATHJV111" localSheetId="10">'[2]Attach-3 (QR)'!#REF!</definedName>
    <definedName name="PATHJV111" localSheetId="8">'[4]Attach-3 (QR)'!#REF!</definedName>
    <definedName name="PATHJV111" localSheetId="9">'[4]Attach-3 (QR)'!#REF!</definedName>
    <definedName name="PATHJV111" localSheetId="11">'[2]Attach-3 (QR)'!#REF!</definedName>
    <definedName name="PATHJV111" localSheetId="12">'[2]Attach-3 (QR)'!#REF!</definedName>
    <definedName name="PATHJV111">'[4]Attach-3 (QR)'!#REF!</definedName>
    <definedName name="PATHJV2" localSheetId="20">'[2]Attach-3 (QR)'!#REF!</definedName>
    <definedName name="PATHJV2" localSheetId="0">'[2]Attach-3 (QR)'!#REF!</definedName>
    <definedName name="PATHJV2" localSheetId="17">'[2]Attach-3 (QR)'!#REF!</definedName>
    <definedName name="PATHJV2" localSheetId="13">'[3]Attach-3 (QR)'!#REF!</definedName>
    <definedName name="PATHJV2" localSheetId="2">'[1]Attach-3 (QR)'!#REF!</definedName>
    <definedName name="PATHJV2" localSheetId="16">'[2]Attach-3 (QR)'!#REF!</definedName>
    <definedName name="PATHJV2" localSheetId="18">'[2]Attach-3 (QR)'!#REF!</definedName>
    <definedName name="PATHJV2" localSheetId="19">'[2]Attach-3 (QR)'!#REF!</definedName>
    <definedName name="PATHJV2" localSheetId="10">'[2]Attach-3 (QR)'!#REF!</definedName>
    <definedName name="PATHJV2" localSheetId="8">'[4]Attach-3 (QR)'!#REF!</definedName>
    <definedName name="PATHJV2" localSheetId="9">'[4]Attach-3 (QR)'!#REF!</definedName>
    <definedName name="PATHJV2" localSheetId="11">'[2]Attach-3 (QR)'!#REF!</definedName>
    <definedName name="PATHJV2" localSheetId="12">'[2]Attach-3 (QR)'!#REF!</definedName>
    <definedName name="PATHJV2">'[4]Attach-3 (QR)'!#REF!</definedName>
    <definedName name="PATHJV22" localSheetId="20">'[2]Attach-3 (QR)'!#REF!</definedName>
    <definedName name="PATHJV22" localSheetId="0">'[2]Attach-3 (QR)'!#REF!</definedName>
    <definedName name="PATHJV22" localSheetId="17">'[2]Attach-3 (QR)'!#REF!</definedName>
    <definedName name="PATHJV22" localSheetId="13">'[3]Attach-3 (QR)'!#REF!</definedName>
    <definedName name="PATHJV22" localSheetId="2">'[1]Attach-3 (QR)'!#REF!</definedName>
    <definedName name="PATHJV22" localSheetId="16">'[2]Attach-3 (QR)'!#REF!</definedName>
    <definedName name="PATHJV22" localSheetId="18">'[2]Attach-3 (QR)'!#REF!</definedName>
    <definedName name="PATHJV22" localSheetId="19">'[2]Attach-3 (QR)'!#REF!</definedName>
    <definedName name="PATHJV22" localSheetId="10">'[2]Attach-3 (QR)'!#REF!</definedName>
    <definedName name="PATHJV22" localSheetId="8">'[4]Attach-3 (QR)'!#REF!</definedName>
    <definedName name="PATHJV22" localSheetId="9">'[4]Attach-3 (QR)'!#REF!</definedName>
    <definedName name="PATHJV22" localSheetId="11">'[2]Attach-3 (QR)'!#REF!</definedName>
    <definedName name="PATHJV22" localSheetId="12">'[2]Attach-3 (QR)'!#REF!</definedName>
    <definedName name="PATHJV22">'[4]Attach-3 (QR)'!#REF!</definedName>
    <definedName name="PATHJV222" localSheetId="20">'[2]Attach-3 (QR)'!#REF!</definedName>
    <definedName name="PATHJV222" localSheetId="0">'[2]Attach-3 (QR)'!#REF!</definedName>
    <definedName name="PATHJV222" localSheetId="17">'[2]Attach-3 (QR)'!#REF!</definedName>
    <definedName name="PATHJV222" localSheetId="13">'[3]Attach-3 (QR)'!#REF!</definedName>
    <definedName name="PATHJV222" localSheetId="2">'[1]Attach-3 (QR)'!#REF!</definedName>
    <definedName name="PATHJV222" localSheetId="16">'[2]Attach-3 (QR)'!#REF!</definedName>
    <definedName name="PATHJV222" localSheetId="18">'[2]Attach-3 (QR)'!#REF!</definedName>
    <definedName name="PATHJV222" localSheetId="19">'[2]Attach-3 (QR)'!#REF!</definedName>
    <definedName name="PATHJV222" localSheetId="10">'[2]Attach-3 (QR)'!#REF!</definedName>
    <definedName name="PATHJV222" localSheetId="8">'[4]Attach-3 (QR)'!#REF!</definedName>
    <definedName name="PATHJV222" localSheetId="9">'[4]Attach-3 (QR)'!#REF!</definedName>
    <definedName name="PATHJV222" localSheetId="11">'[2]Attach-3 (QR)'!#REF!</definedName>
    <definedName name="PATHJV222" localSheetId="12">'[2]Attach-3 (QR)'!#REF!</definedName>
    <definedName name="PATHJV222">'[4]Attach-3 (QR)'!#REF!</definedName>
    <definedName name="PATHJV3" localSheetId="20">'[2]Attach-3 (QR)'!#REF!</definedName>
    <definedName name="PATHJV3" localSheetId="0">'[2]Attach-3 (QR)'!#REF!</definedName>
    <definedName name="PATHJV3" localSheetId="17">'[2]Attach-3 (QR)'!#REF!</definedName>
    <definedName name="PATHJV3" localSheetId="13">'[3]Attach-3 (QR)'!#REF!</definedName>
    <definedName name="PATHJV3" localSheetId="2">'[1]Attach-3 (QR)'!#REF!</definedName>
    <definedName name="PATHJV3" localSheetId="16">'[2]Attach-3 (QR)'!#REF!</definedName>
    <definedName name="PATHJV3" localSheetId="18">'[2]Attach-3 (QR)'!#REF!</definedName>
    <definedName name="PATHJV3" localSheetId="19">'[2]Attach-3 (QR)'!#REF!</definedName>
    <definedName name="PATHJV3" localSheetId="10">'[2]Attach-3 (QR)'!#REF!</definedName>
    <definedName name="PATHJV3" localSheetId="8">'[4]Attach-3 (QR)'!#REF!</definedName>
    <definedName name="PATHJV3" localSheetId="9">'[4]Attach-3 (QR)'!#REF!</definedName>
    <definedName name="PATHJV3" localSheetId="11">'[2]Attach-3 (QR)'!#REF!</definedName>
    <definedName name="PATHJV3" localSheetId="12">'[2]Attach-3 (QR)'!#REF!</definedName>
    <definedName name="PATHJV3">'[4]Attach-3 (QR)'!#REF!</definedName>
    <definedName name="PATHJV33" localSheetId="20">'[2]Attach-3 (QR)'!#REF!</definedName>
    <definedName name="PATHJV33" localSheetId="0">'[2]Attach-3 (QR)'!#REF!</definedName>
    <definedName name="PATHJV33" localSheetId="17">'[2]Attach-3 (QR)'!#REF!</definedName>
    <definedName name="PATHJV33" localSheetId="13">'[3]Attach-3 (QR)'!#REF!</definedName>
    <definedName name="PATHJV33" localSheetId="2">'[1]Attach-3 (QR)'!#REF!</definedName>
    <definedName name="PATHJV33" localSheetId="16">'[2]Attach-3 (QR)'!#REF!</definedName>
    <definedName name="PATHJV33" localSheetId="18">'[2]Attach-3 (QR)'!#REF!</definedName>
    <definedName name="PATHJV33" localSheetId="19">'[2]Attach-3 (QR)'!#REF!</definedName>
    <definedName name="PATHJV33" localSheetId="10">'[2]Attach-3 (QR)'!#REF!</definedName>
    <definedName name="PATHJV33" localSheetId="8">'[4]Attach-3 (QR)'!#REF!</definedName>
    <definedName name="PATHJV33" localSheetId="9">'[4]Attach-3 (QR)'!#REF!</definedName>
    <definedName name="PATHJV33" localSheetId="11">'[2]Attach-3 (QR)'!#REF!</definedName>
    <definedName name="PATHJV33" localSheetId="12">'[2]Attach-3 (QR)'!#REF!</definedName>
    <definedName name="PATHJV33">'[4]Attach-3 (QR)'!#REF!</definedName>
    <definedName name="PATHJV333" localSheetId="20">'[2]Attach-3 (QR)'!#REF!</definedName>
    <definedName name="PATHJV333" localSheetId="0">'[2]Attach-3 (QR)'!#REF!</definedName>
    <definedName name="PATHJV333" localSheetId="17">'[2]Attach-3 (QR)'!#REF!</definedName>
    <definedName name="PATHJV333" localSheetId="13">'[3]Attach-3 (QR)'!#REF!</definedName>
    <definedName name="PATHJV333" localSheetId="2">'[1]Attach-3 (QR)'!#REF!</definedName>
    <definedName name="PATHJV333" localSheetId="16">'[2]Attach-3 (QR)'!#REF!</definedName>
    <definedName name="PATHJV333" localSheetId="18">'[2]Attach-3 (QR)'!#REF!</definedName>
    <definedName name="PATHJV333" localSheetId="19">'[2]Attach-3 (QR)'!#REF!</definedName>
    <definedName name="PATHJV333" localSheetId="10">'[2]Attach-3 (QR)'!#REF!</definedName>
    <definedName name="PATHJV333" localSheetId="8">'[4]Attach-3 (QR)'!#REF!</definedName>
    <definedName name="PATHJV333" localSheetId="9">'[4]Attach-3 (QR)'!#REF!</definedName>
    <definedName name="PATHJV333" localSheetId="11">'[2]Attach-3 (QR)'!#REF!</definedName>
    <definedName name="PATHJV333" localSheetId="12">'[2]Attach-3 (QR)'!#REF!</definedName>
    <definedName name="PATHJV333">'[4]Attach-3 (QR)'!#REF!</definedName>
    <definedName name="PATHJVPR1" localSheetId="8">'[1]Attach-3 (QR)'!#REF!</definedName>
    <definedName name="PATHJVPR1">'[1]Attach-3 (QR)'!#REF!</definedName>
    <definedName name="PATHJVPR11" localSheetId="20">'[2]Attach-3 (QR)'!#REF!</definedName>
    <definedName name="PATHJVPR11" localSheetId="0">'[2]Attach-3 (QR)'!#REF!</definedName>
    <definedName name="PATHJVPR11" localSheetId="17">'[2]Attach-3 (QR)'!#REF!</definedName>
    <definedName name="PATHJVPR11" localSheetId="13">'[3]Attach-3 (QR)'!#REF!</definedName>
    <definedName name="PATHJVPR11" localSheetId="2">'[1]Attach-3 (QR)'!#REF!</definedName>
    <definedName name="PATHJVPR11" localSheetId="16">'[2]Attach-3 (QR)'!#REF!</definedName>
    <definedName name="PATHJVPR11" localSheetId="18">'[2]Attach-3 (QR)'!#REF!</definedName>
    <definedName name="PATHJVPR11" localSheetId="19">'[2]Attach-3 (QR)'!#REF!</definedName>
    <definedName name="PATHJVPR11" localSheetId="10">'[2]Attach-3 (QR)'!#REF!</definedName>
    <definedName name="PATHJVPR11" localSheetId="8">'[4]Attach-3 (QR)'!#REF!</definedName>
    <definedName name="PATHJVPR11" localSheetId="9">'[4]Attach-3 (QR)'!#REF!</definedName>
    <definedName name="PATHJVPR11" localSheetId="11">'[2]Attach-3 (QR)'!#REF!</definedName>
    <definedName name="PATHJVPR11" localSheetId="12">'[2]Attach-3 (QR)'!#REF!</definedName>
    <definedName name="PATHJVPR11">'[4]Attach-3 (QR)'!#REF!</definedName>
    <definedName name="PATHJVPR111" localSheetId="20">'[2]Attach-3 (QR)'!#REF!</definedName>
    <definedName name="PATHJVPR111" localSheetId="0">'[2]Attach-3 (QR)'!#REF!</definedName>
    <definedName name="PATHJVPR111" localSheetId="17">'[2]Attach-3 (QR)'!#REF!</definedName>
    <definedName name="PATHJVPR111" localSheetId="13">'[3]Attach-3 (QR)'!#REF!</definedName>
    <definedName name="PATHJVPR111" localSheetId="2">'[1]Attach-3 (QR)'!#REF!</definedName>
    <definedName name="PATHJVPR111" localSheetId="16">'[2]Attach-3 (QR)'!#REF!</definedName>
    <definedName name="PATHJVPR111" localSheetId="18">'[2]Attach-3 (QR)'!#REF!</definedName>
    <definedName name="PATHJVPR111" localSheetId="19">'[2]Attach-3 (QR)'!#REF!</definedName>
    <definedName name="PATHJVPR111" localSheetId="10">'[2]Attach-3 (QR)'!#REF!</definedName>
    <definedName name="PATHJVPR111" localSheetId="8">'[4]Attach-3 (QR)'!#REF!</definedName>
    <definedName name="PATHJVPR111" localSheetId="9">'[4]Attach-3 (QR)'!#REF!</definedName>
    <definedName name="PATHJVPR111" localSheetId="11">'[2]Attach-3 (QR)'!#REF!</definedName>
    <definedName name="PATHJVPR111" localSheetId="12">'[2]Attach-3 (QR)'!#REF!</definedName>
    <definedName name="PATHJVPR111">'[4]Attach-3 (QR)'!#REF!</definedName>
    <definedName name="PATHJVPR2" localSheetId="8">'[1]Attach-3 (QR)'!#REF!</definedName>
    <definedName name="PATHJVPR2">'[1]Attach-3 (QR)'!#REF!</definedName>
    <definedName name="PATHJVPR22" localSheetId="20">'[2]Attach-3 (QR)'!#REF!</definedName>
    <definedName name="PATHJVPR22" localSheetId="0">'[2]Attach-3 (QR)'!#REF!</definedName>
    <definedName name="PATHJVPR22" localSheetId="17">'[2]Attach-3 (QR)'!#REF!</definedName>
    <definedName name="PATHJVPR22" localSheetId="13">'[3]Attach-3 (QR)'!#REF!</definedName>
    <definedName name="PATHJVPR22" localSheetId="2">'[1]Attach-3 (QR)'!#REF!</definedName>
    <definedName name="PATHJVPR22" localSheetId="16">'[2]Attach-3 (QR)'!#REF!</definedName>
    <definedName name="PATHJVPR22" localSheetId="18">'[2]Attach-3 (QR)'!#REF!</definedName>
    <definedName name="PATHJVPR22" localSheetId="19">'[2]Attach-3 (QR)'!#REF!</definedName>
    <definedName name="PATHJVPR22" localSheetId="10">'[2]Attach-3 (QR)'!#REF!</definedName>
    <definedName name="PATHJVPR22" localSheetId="8">'[4]Attach-3 (QR)'!#REF!</definedName>
    <definedName name="PATHJVPR22" localSheetId="9">'[4]Attach-3 (QR)'!#REF!</definedName>
    <definedName name="PATHJVPR22" localSheetId="11">'[2]Attach-3 (QR)'!#REF!</definedName>
    <definedName name="PATHJVPR22" localSheetId="12">'[2]Attach-3 (QR)'!#REF!</definedName>
    <definedName name="PATHJVPR22">'[4]Attach-3 (QR)'!#REF!</definedName>
    <definedName name="PATHJVPR222" localSheetId="20">'[2]Attach-3 (QR)'!#REF!</definedName>
    <definedName name="PATHJVPR222" localSheetId="0">'[2]Attach-3 (QR)'!#REF!</definedName>
    <definedName name="PATHJVPR222" localSheetId="17">'[2]Attach-3 (QR)'!#REF!</definedName>
    <definedName name="PATHJVPR222" localSheetId="13">'[3]Attach-3 (QR)'!#REF!</definedName>
    <definedName name="PATHJVPR222" localSheetId="2">'[1]Attach-3 (QR)'!#REF!</definedName>
    <definedName name="PATHJVPR222" localSheetId="16">'[2]Attach-3 (QR)'!#REF!</definedName>
    <definedName name="PATHJVPR222" localSheetId="18">'[2]Attach-3 (QR)'!#REF!</definedName>
    <definedName name="PATHJVPR222" localSheetId="19">'[2]Attach-3 (QR)'!#REF!</definedName>
    <definedName name="PATHJVPR222" localSheetId="10">'[2]Attach-3 (QR)'!#REF!</definedName>
    <definedName name="PATHJVPR222" localSheetId="8">'[4]Attach-3 (QR)'!#REF!</definedName>
    <definedName name="PATHJVPR222" localSheetId="9">'[4]Attach-3 (QR)'!#REF!</definedName>
    <definedName name="PATHJVPR222" localSheetId="11">'[2]Attach-3 (QR)'!#REF!</definedName>
    <definedName name="PATHJVPR222" localSheetId="12">'[2]Attach-3 (QR)'!#REF!</definedName>
    <definedName name="PATHJVPR222">'[4]Attach-3 (QR)'!#REF!</definedName>
    <definedName name="PATHLA1" localSheetId="20">'[2]Attach-3 (QR)'!#REF!</definedName>
    <definedName name="PATHLA1" localSheetId="0">'[2]Attach-3 (QR)'!#REF!</definedName>
    <definedName name="PATHLA1" localSheetId="17">'[2]Attach-3 (QR)'!#REF!</definedName>
    <definedName name="PATHLA1" localSheetId="13">'[3]Attach-3 (QR)'!#REF!</definedName>
    <definedName name="PATHLA1" localSheetId="2">'[1]Attach-3 (QR)'!#REF!</definedName>
    <definedName name="PATHLA1" localSheetId="16">'[2]Attach-3 (QR)'!#REF!</definedName>
    <definedName name="PATHLA1" localSheetId="18">'[2]Attach-3 (QR)'!#REF!</definedName>
    <definedName name="PATHLA1" localSheetId="19">'[2]Attach-3 (QR)'!#REF!</definedName>
    <definedName name="PATHLA1" localSheetId="10">'[2]Attach-3 (QR)'!#REF!</definedName>
    <definedName name="PATHLA1" localSheetId="8">'[4]Attach-3 (QR)'!#REF!</definedName>
    <definedName name="PATHLA1" localSheetId="9">'[4]Attach-3 (QR)'!#REF!</definedName>
    <definedName name="PATHLA1" localSheetId="11">'[2]Attach-3 (QR)'!#REF!</definedName>
    <definedName name="PATHLA1" localSheetId="12">'[2]Attach-3 (QR)'!#REF!</definedName>
    <definedName name="PATHLA1">'[4]Attach-3 (QR)'!#REF!</definedName>
    <definedName name="PATHLA2" localSheetId="20">'[2]Attach-3 (QR)'!#REF!</definedName>
    <definedName name="PATHLA2" localSheetId="0">'[2]Attach-3 (QR)'!#REF!</definedName>
    <definedName name="PATHLA2" localSheetId="17">'[2]Attach-3 (QR)'!#REF!</definedName>
    <definedName name="PATHLA2" localSheetId="13">'[3]Attach-3 (QR)'!#REF!</definedName>
    <definedName name="PATHLA2" localSheetId="2">'[1]Attach-3 (QR)'!#REF!</definedName>
    <definedName name="PATHLA2" localSheetId="16">'[2]Attach-3 (QR)'!#REF!</definedName>
    <definedName name="PATHLA2" localSheetId="18">'[2]Attach-3 (QR)'!#REF!</definedName>
    <definedName name="PATHLA2" localSheetId="19">'[2]Attach-3 (QR)'!#REF!</definedName>
    <definedName name="PATHLA2" localSheetId="10">'[2]Attach-3 (QR)'!#REF!</definedName>
    <definedName name="PATHLA2" localSheetId="8">'[4]Attach-3 (QR)'!#REF!</definedName>
    <definedName name="PATHLA2" localSheetId="9">'[4]Attach-3 (QR)'!#REF!</definedName>
    <definedName name="PATHLA2" localSheetId="11">'[2]Attach-3 (QR)'!#REF!</definedName>
    <definedName name="PATHLA2" localSheetId="12">'[2]Attach-3 (QR)'!#REF!</definedName>
    <definedName name="PATHLA2">'[4]Attach-3 (QR)'!#REF!</definedName>
    <definedName name="PATHLA3" localSheetId="20">'[2]Attach-3 (QR)'!#REF!</definedName>
    <definedName name="PATHLA3" localSheetId="0">'[2]Attach-3 (QR)'!#REF!</definedName>
    <definedName name="PATHLA3" localSheetId="17">'[2]Attach-3 (QR)'!#REF!</definedName>
    <definedName name="PATHLA3" localSheetId="13">'[3]Attach-3 (QR)'!#REF!</definedName>
    <definedName name="PATHLA3" localSheetId="2">'[1]Attach-3 (QR)'!#REF!</definedName>
    <definedName name="PATHLA3" localSheetId="16">'[2]Attach-3 (QR)'!#REF!</definedName>
    <definedName name="PATHLA3" localSheetId="18">'[2]Attach-3 (QR)'!#REF!</definedName>
    <definedName name="PATHLA3" localSheetId="19">'[2]Attach-3 (QR)'!#REF!</definedName>
    <definedName name="PATHLA3" localSheetId="10">'[2]Attach-3 (QR)'!#REF!</definedName>
    <definedName name="PATHLA3" localSheetId="8">'[4]Attach-3 (QR)'!#REF!</definedName>
    <definedName name="PATHLA3" localSheetId="9">'[4]Attach-3 (QR)'!#REF!</definedName>
    <definedName name="PATHLA3" localSheetId="11">'[2]Attach-3 (QR)'!#REF!</definedName>
    <definedName name="PATHLA3" localSheetId="12">'[2]Attach-3 (QR)'!#REF!</definedName>
    <definedName name="PATHLA3">'[4]Attach-3 (QR)'!#REF!</definedName>
    <definedName name="PATHLP1" localSheetId="8">'[1]Attach-3 (QR)'!#REF!</definedName>
    <definedName name="PATHLP1">'[1]Attach-3 (QR)'!#REF!</definedName>
    <definedName name="PATHLP2" localSheetId="20">'[2]Attach-3 (QR)'!#REF!</definedName>
    <definedName name="PATHLP2" localSheetId="0">'[2]Attach-3 (QR)'!#REF!</definedName>
    <definedName name="PATHLP2" localSheetId="17">'[2]Attach-3 (QR)'!#REF!</definedName>
    <definedName name="PATHLP2" localSheetId="13">'[3]Attach-3 (QR)'!#REF!</definedName>
    <definedName name="PATHLP2" localSheetId="2">'[1]Attach-3 (QR)'!#REF!</definedName>
    <definedName name="PATHLP2" localSheetId="16">'[2]Attach-3 (QR)'!#REF!</definedName>
    <definedName name="PATHLP2" localSheetId="18">'[2]Attach-3 (QR)'!#REF!</definedName>
    <definedName name="PATHLP2" localSheetId="19">'[2]Attach-3 (QR)'!#REF!</definedName>
    <definedName name="PATHLP2" localSheetId="10">'[2]Attach-3 (QR)'!#REF!</definedName>
    <definedName name="PATHLP2" localSheetId="8">'[4]Attach-3 (QR)'!#REF!</definedName>
    <definedName name="PATHLP2" localSheetId="9">'[4]Attach-3 (QR)'!#REF!</definedName>
    <definedName name="PATHLP2" localSheetId="11">'[2]Attach-3 (QR)'!#REF!</definedName>
    <definedName name="PATHLP2" localSheetId="12">'[2]Attach-3 (QR)'!#REF!</definedName>
    <definedName name="PATHLP2">'[4]Attach-3 (QR)'!#REF!</definedName>
    <definedName name="PATHLP3" localSheetId="20">'[2]Attach-3 (QR)'!#REF!</definedName>
    <definedName name="PATHLP3" localSheetId="0">'[2]Attach-3 (QR)'!#REF!</definedName>
    <definedName name="PATHLP3" localSheetId="17">'[2]Attach-3 (QR)'!#REF!</definedName>
    <definedName name="PATHLP3" localSheetId="13">'[3]Attach-3 (QR)'!#REF!</definedName>
    <definedName name="PATHLP3" localSheetId="2">'[1]Attach-3 (QR)'!#REF!</definedName>
    <definedName name="PATHLP3" localSheetId="16">'[2]Attach-3 (QR)'!#REF!</definedName>
    <definedName name="PATHLP3" localSheetId="18">'[2]Attach-3 (QR)'!#REF!</definedName>
    <definedName name="PATHLP3" localSheetId="19">'[2]Attach-3 (QR)'!#REF!</definedName>
    <definedName name="PATHLP3" localSheetId="10">'[2]Attach-3 (QR)'!#REF!</definedName>
    <definedName name="PATHLP3" localSheetId="8">'[4]Attach-3 (QR)'!#REF!</definedName>
    <definedName name="PATHLP3" localSheetId="9">'[4]Attach-3 (QR)'!#REF!</definedName>
    <definedName name="PATHLP3" localSheetId="11">'[2]Attach-3 (QR)'!#REF!</definedName>
    <definedName name="PATHLP3" localSheetId="12">'[2]Attach-3 (QR)'!#REF!</definedName>
    <definedName name="PATHLP3">'[4]Attach-3 (QR)'!#REF!</definedName>
    <definedName name="PATHPR1" localSheetId="8">'[1]Attach-3 (QR)'!#REF!</definedName>
    <definedName name="PATHPR1">'[1]Attach-3 (QR)'!#REF!</definedName>
    <definedName name="PATHPR2" localSheetId="20">'[2]Attach-3 (QR)'!#REF!</definedName>
    <definedName name="PATHPR2" localSheetId="0">'[2]Attach-3 (QR)'!#REF!</definedName>
    <definedName name="PATHPR2" localSheetId="17">'[2]Attach-3 (QR)'!#REF!</definedName>
    <definedName name="PATHPR2" localSheetId="13">'[3]Attach-3 (QR)'!#REF!</definedName>
    <definedName name="PATHPR2" localSheetId="2">'[1]Attach-3 (QR)'!#REF!</definedName>
    <definedName name="PATHPR2" localSheetId="16">'[2]Attach-3 (QR)'!#REF!</definedName>
    <definedName name="PATHPR2" localSheetId="18">'[2]Attach-3 (QR)'!#REF!</definedName>
    <definedName name="PATHPR2" localSheetId="19">'[2]Attach-3 (QR)'!#REF!</definedName>
    <definedName name="PATHPR2" localSheetId="10">'[2]Attach-3 (QR)'!#REF!</definedName>
    <definedName name="PATHPR2" localSheetId="8">'[4]Attach-3 (QR)'!#REF!</definedName>
    <definedName name="PATHPR2" localSheetId="9">'[4]Attach-3 (QR)'!#REF!</definedName>
    <definedName name="PATHPR2" localSheetId="11">'[2]Attach-3 (QR)'!#REF!</definedName>
    <definedName name="PATHPR2" localSheetId="12">'[2]Attach-3 (QR)'!#REF!</definedName>
    <definedName name="PATHPR2">'[4]Attach-3 (QR)'!#REF!</definedName>
    <definedName name="_xlnm.Print_Area" localSheetId="20">'Bid Form 2nd Envelope'!$A$1:$F$68</definedName>
    <definedName name="_xlnm.Print_Area" localSheetId="0">Cover!$A$1:$F$15</definedName>
    <definedName name="_xlnm.Print_Area" localSheetId="17">'Entry Tax'!$A$1:$E$16</definedName>
    <definedName name="_xlnm.Print_Area" localSheetId="1">INSTRUCTIONS!$A$1:$J$39</definedName>
    <definedName name="_xlnm.Print_Area" localSheetId="13">'Letter of Discount'!$A$1:$H$54</definedName>
    <definedName name="_xlnm.Print_Area" localSheetId="2">'Name of Bidder'!$B$1:$C$46</definedName>
    <definedName name="_xlnm.Print_Area" localSheetId="18">Octroi!$A$1:$E$16</definedName>
    <definedName name="_xlnm.Print_Area" localSheetId="19">'Other Taxes &amp; Duties'!$A$1:$F$16</definedName>
    <definedName name="_xlnm.Print_Area" localSheetId="3">'Sch-1a'!$A$1:$I$33</definedName>
    <definedName name="_xlnm.Print_Area" localSheetId="4">'Sch-1b '!$A$1:$I$32</definedName>
    <definedName name="_xlnm.Print_Area" localSheetId="5">'Sch-2'!$A$1:$Q$27</definedName>
    <definedName name="_xlnm.Print_Area" localSheetId="6">'Sch-3'!$A$1:$M$30</definedName>
    <definedName name="_xlnm.Print_Area" localSheetId="10">'Sch-4'!$A$1:$E$37</definedName>
    <definedName name="_xlnm.Print_Area" localSheetId="7">'Sch-4a'!$A$1:$G$26</definedName>
    <definedName name="_xlnm.Print_Area" localSheetId="8">'Sch-4b'!$A$1:$G$26</definedName>
    <definedName name="_xlnm.Print_Area" localSheetId="9">'Sch-4c'!$A$1:$P$26</definedName>
    <definedName name="_xlnm.Print_Area" localSheetId="11">'Sch-5 '!$A$1:$E$47</definedName>
    <definedName name="_xlnm.Print_Area" localSheetId="12">'Sch-5 (After Discount)'!$A$1:$E$48</definedName>
    <definedName name="_xlnm.Print_Area" localSheetId="14">'Sch-6a'!$A$1:$D$44</definedName>
    <definedName name="_xlnm.Print_Area" localSheetId="15">'Sch-6b'!$A$1:$P$52</definedName>
    <definedName name="_xlnm.Print_Titles" localSheetId="3">'Sch-1a'!$17:$20</definedName>
    <definedName name="_xlnm.Print_Titles" localSheetId="4">'Sch-1b '!$17:$19</definedName>
    <definedName name="_xlnm.Print_Titles" localSheetId="5">'Sch-2'!$17:$20</definedName>
    <definedName name="_xlnm.Print_Titles" localSheetId="6">'Sch-3'!$17:$20</definedName>
    <definedName name="_xlnm.Print_Titles" localSheetId="10">'Sch-4'!$16:$16</definedName>
    <definedName name="_xlnm.Print_Titles" localSheetId="7">'Sch-4a'!$16:$18</definedName>
    <definedName name="_xlnm.Print_Titles" localSheetId="8">'Sch-4b'!$16:$18</definedName>
    <definedName name="_xlnm.Print_Titles" localSheetId="11">'Sch-5 '!$16:$16</definedName>
    <definedName name="_xlnm.Print_Titles" localSheetId="12">'Sch-5 (After Discount)'!$15:$15</definedName>
    <definedName name="printedname" localSheetId="20">#REF!</definedName>
    <definedName name="printedname" localSheetId="0">#REF!</definedName>
    <definedName name="printedname" localSheetId="17">#REF!</definedName>
    <definedName name="printedname" localSheetId="13">#REF!</definedName>
    <definedName name="printedname" localSheetId="2">#REF!</definedName>
    <definedName name="printedname" localSheetId="16">#REF!</definedName>
    <definedName name="printedname" localSheetId="18">#REF!</definedName>
    <definedName name="printedname" localSheetId="19">#REF!</definedName>
    <definedName name="printedname" localSheetId="10">#REF!</definedName>
    <definedName name="printedname" localSheetId="8">#REF!</definedName>
    <definedName name="printedname" localSheetId="9">#REF!</definedName>
    <definedName name="printedname" localSheetId="11">#REF!</definedName>
    <definedName name="printedname" localSheetId="12">#REF!</definedName>
    <definedName name="printedname">#REF!</definedName>
    <definedName name="_xlnm.Recorder" localSheetId="20">#REF!</definedName>
    <definedName name="_xlnm.Recorder" localSheetId="0">#REF!</definedName>
    <definedName name="_xlnm.Recorder" localSheetId="17">#REF!</definedName>
    <definedName name="_xlnm.Recorder" localSheetId="13">#REF!</definedName>
    <definedName name="_xlnm.Recorder" localSheetId="2">#REF!</definedName>
    <definedName name="_xlnm.Recorder" localSheetId="16">#REF!</definedName>
    <definedName name="_xlnm.Recorder" localSheetId="18">#REF!</definedName>
    <definedName name="_xlnm.Recorder" localSheetId="19">#REF!</definedName>
    <definedName name="_xlnm.Recorder" localSheetId="10">#REF!</definedName>
    <definedName name="_xlnm.Recorder" localSheetId="8">#REF!</definedName>
    <definedName name="_xlnm.Recorder" localSheetId="9">#REF!</definedName>
    <definedName name="_xlnm.Recorder" localSheetId="11">#REF!</definedName>
    <definedName name="_xlnm.Recorder" localSheetId="12">#REF!</definedName>
    <definedName name="_xlnm.Recorder">#REF!</definedName>
    <definedName name="TEST" localSheetId="20">#REF!</definedName>
    <definedName name="TEST" localSheetId="0">#REF!</definedName>
    <definedName name="TEST" localSheetId="17">#REF!</definedName>
    <definedName name="TEST" localSheetId="13">#REF!</definedName>
    <definedName name="TEST" localSheetId="2">#REF!</definedName>
    <definedName name="TEST" localSheetId="16">#REF!</definedName>
    <definedName name="TEST" localSheetId="18">#REF!</definedName>
    <definedName name="TEST" localSheetId="19">#REF!</definedName>
    <definedName name="TEST" localSheetId="10">#REF!</definedName>
    <definedName name="TEST" localSheetId="8">#REF!</definedName>
    <definedName name="TEST" localSheetId="9">#REF!</definedName>
    <definedName name="TEST" localSheetId="11">#REF!</definedName>
    <definedName name="TEST" localSheetId="12">#REF!</definedName>
    <definedName name="TEST">#REF!</definedName>
    <definedName name="ttt" localSheetId="20">#REF!</definedName>
    <definedName name="ttt" localSheetId="0">#REF!</definedName>
    <definedName name="ttt" localSheetId="17">#REF!</definedName>
    <definedName name="ttt" localSheetId="13">#REF!</definedName>
    <definedName name="ttt" localSheetId="16">#REF!</definedName>
    <definedName name="ttt" localSheetId="18">#REF!</definedName>
    <definedName name="ttt" localSheetId="19">#REF!</definedName>
    <definedName name="ttt" localSheetId="10">#REF!</definedName>
    <definedName name="ttt" localSheetId="8">#REF!</definedName>
    <definedName name="ttt" localSheetId="9">#REF!</definedName>
    <definedName name="ttt" localSheetId="11">#REF!</definedName>
    <definedName name="ttt" localSheetId="12">#REF!</definedName>
    <definedName name="ttt">#REF!</definedName>
    <definedName name="typeofbidder" localSheetId="20">#REF!</definedName>
    <definedName name="typeofbidder" localSheetId="0">#REF!</definedName>
    <definedName name="typeofbidder" localSheetId="17">#REF!</definedName>
    <definedName name="typeofbidder" localSheetId="13">#REF!</definedName>
    <definedName name="typeofbidder" localSheetId="16">#REF!</definedName>
    <definedName name="typeofbidder" localSheetId="18">#REF!</definedName>
    <definedName name="typeofbidder" localSheetId="19">#REF!</definedName>
    <definedName name="typeofbidder" localSheetId="10">#REF!</definedName>
    <definedName name="typeofbidder" localSheetId="8">#REF!</definedName>
    <definedName name="typeofbidder" localSheetId="9">#REF!</definedName>
    <definedName name="typeofbidder" localSheetId="11">#REF!</definedName>
    <definedName name="typeofbidder" localSheetId="12">#REF!</definedName>
    <definedName name="typeofbidder">#REF!</definedName>
    <definedName name="uuu" localSheetId="20">#REF!</definedName>
    <definedName name="uuu" localSheetId="0">#REF!</definedName>
    <definedName name="uuu" localSheetId="17">#REF!</definedName>
    <definedName name="uuu" localSheetId="13">#REF!</definedName>
    <definedName name="uuu" localSheetId="16">#REF!</definedName>
    <definedName name="uuu" localSheetId="18">#REF!</definedName>
    <definedName name="uuu" localSheetId="19">#REF!</definedName>
    <definedName name="uuu" localSheetId="10">#REF!</definedName>
    <definedName name="uuu" localSheetId="8">#REF!</definedName>
    <definedName name="uuu" localSheetId="9">#REF!</definedName>
    <definedName name="uuu" localSheetId="11">#REF!</definedName>
    <definedName name="uuu" localSheetId="12">#REF!</definedName>
    <definedName name="uuu">#REF!</definedName>
    <definedName name="yyy" localSheetId="20">#REF!</definedName>
    <definedName name="yyy" localSheetId="0">#REF!</definedName>
    <definedName name="yyy" localSheetId="17">#REF!</definedName>
    <definedName name="yyy" localSheetId="13">#REF!</definedName>
    <definedName name="yyy" localSheetId="16">#REF!</definedName>
    <definedName name="yyy" localSheetId="18">#REF!</definedName>
    <definedName name="yyy" localSheetId="19">#REF!</definedName>
    <definedName name="yyy" localSheetId="10">#REF!</definedName>
    <definedName name="yyy" localSheetId="8">#REF!</definedName>
    <definedName name="yyy" localSheetId="9">#REF!</definedName>
    <definedName name="yyy" localSheetId="11">#REF!</definedName>
    <definedName name="yyy" localSheetId="12">#REF!</definedName>
    <definedName name="yyy">#REF!</definedName>
    <definedName name="Z_01ACF2E1_8E61_4459_ABC1_B6C183DEED61_.wvu.PrintArea" localSheetId="20" hidden="1">'Bid Form 2nd Envelope'!$A$1:$F$71</definedName>
    <definedName name="Z_01ACF2E1_8E61_4459_ABC1_B6C183DEED61_.wvu.PrintArea" localSheetId="17" hidden="1">'Entry Tax'!$A$1:$E$16</definedName>
    <definedName name="Z_01ACF2E1_8E61_4459_ABC1_B6C183DEED61_.wvu.PrintArea" localSheetId="18" hidden="1">Octroi!$A$1:$E$16</definedName>
    <definedName name="Z_01ACF2E1_8E61_4459_ABC1_B6C183DEED61_.wvu.PrintArea" localSheetId="19" hidden="1">'Other Taxes &amp; Duties'!$A$1:$F$16</definedName>
    <definedName name="Z_091A6405_72DB_46E0_B81A_EC53A5C58396_.wvu.PrintArea" localSheetId="20" hidden="1">'Bid Form 2nd Envelope'!$A$1:$F$71</definedName>
    <definedName name="Z_091A6405_72DB_46E0_B81A_EC53A5C58396_.wvu.PrintArea" localSheetId="17" hidden="1">'Entry Tax'!$A$1:$E$16</definedName>
    <definedName name="Z_091A6405_72DB_46E0_B81A_EC53A5C58396_.wvu.PrintArea" localSheetId="18" hidden="1">Octroi!$A$1:$E$16</definedName>
    <definedName name="Z_091A6405_72DB_46E0_B81A_EC53A5C58396_.wvu.PrintArea" localSheetId="19" hidden="1">'Other Taxes &amp; Duties'!$A$1:$F$16</definedName>
    <definedName name="Z_14D7F02E_BCCA_4517_ABC7_537FF4AEB67A_.wvu.PrintArea" localSheetId="20" hidden="1">'Bid Form 2nd Envelope'!$A$1:$F$71</definedName>
    <definedName name="Z_1586E746_E770_4DE8_8EE8_42BC4CF5206B_.wvu.Cols" localSheetId="2" hidden="1">'Name of Bidder'!$A$1:$A$65550,'Name of Bidder'!$E$1:$H$65550</definedName>
    <definedName name="Z_1586E746_E770_4DE8_8EE8_42BC4CF5206B_.wvu.PrintArea" localSheetId="2" hidden="1">'Name of Bidder'!$B$1:$C$46</definedName>
    <definedName name="Z_1586E746_E770_4DE8_8EE8_42BC4CF5206B_.wvu.Rows" localSheetId="2" hidden="1">'Name of Bidder'!$A$37:$IV$40</definedName>
    <definedName name="Z_1D1BEC92_0584_42FC_833F_7509E5F404C5_.wvu.Cols" localSheetId="20" hidden="1">'Bid Form 2nd Envelope'!$G:$J,'Bid Form 2nd Envelope'!$L:$M,'Bid Form 2nd Envelope'!$Z:$AA,'Bid Form 2nd Envelope'!$AE:$AJ</definedName>
    <definedName name="Z_1D1BEC92_0584_42FC_833F_7509E5F404C5_.wvu.Cols" localSheetId="13" hidden="1">'Letter of Discount'!$I:$T</definedName>
    <definedName name="Z_1D1BEC92_0584_42FC_833F_7509E5F404C5_.wvu.Cols" localSheetId="2" hidden="1">'Name of Bidder'!$A:$A,'Name of Bidder'!$D:$F,'Name of Bidder'!$L:$L,'Name of Bidder'!$IW:$IW,'Name of Bidder'!$SS:$SS,'Name of Bidder'!$ACO:$ACO,'Name of Bidder'!$AMK:$AMK,'Name of Bidder'!$AWG:$AWG,'Name of Bidder'!$BGC:$BGC,'Name of Bidder'!$BPY:$BPY,'Name of Bidder'!$BZU:$BZU,'Name of Bidder'!$CJQ:$CJQ,'Name of Bidder'!$CTM:$CTM,'Name of Bidder'!$DDI:$DDI,'Name of Bidder'!$DNE:$DNE,'Name of Bidder'!$DXA:$DXA,'Name of Bidder'!$EGW:$EGW,'Name of Bidder'!$EQS:$EQS,'Name of Bidder'!$FAO:$FAO,'Name of Bidder'!$FKK:$FKK,'Name of Bidder'!$FUG:$FUG,'Name of Bidder'!$GEC:$GEC,'Name of Bidder'!$GNY:$GNY,'Name of Bidder'!$GXU:$GXU,'Name of Bidder'!$HHQ:$HHQ,'Name of Bidder'!$HRM:$HRM,'Name of Bidder'!$IBI:$IBI,'Name of Bidder'!$ILE:$ILE,'Name of Bidder'!$IVA:$IVA,'Name of Bidder'!$JEW:$JEW,'Name of Bidder'!$JOS:$JOS,'Name of Bidder'!$JYO:$JYO,'Name of Bidder'!$KIK:$KIK,'Name of Bidder'!$KSG:$KSG,'Name of Bidder'!$LCC:$LCC,'Name of Bidder'!$LLY:$LLY,'Name of Bidder'!$LVU:$LVU,'Name of Bidder'!$MFQ:$MFQ,'Name of Bidder'!$MPM:$MPM,'Name of Bidder'!$MZI:$MZI,'Name of Bidder'!$NJE:$NJE,'Name of Bidder'!$NTA:$NTA,'Name of Bidder'!$OCW:$OCW,'Name of Bidder'!$OMS:$OMS,'Name of Bidder'!$OWO:$OWO,'Name of Bidder'!$PGK:$PGK,'Name of Bidder'!$PQG:$PQG,'Name of Bidder'!$QAC:$QAC,'Name of Bidder'!$QJY:$QJY,'Name of Bidder'!$QTU:$QTU,'Name of Bidder'!$RDQ:$RDQ,'Name of Bidder'!$RNM:$RNM,'Name of Bidder'!$RXI:$RXI,'Name of Bidder'!$SHE:$SHE,'Name of Bidder'!$SRA:$SRA,'Name of Bidder'!$TAW:$TAW,'Name of Bidder'!$TKS:$TKS,'Name of Bidder'!$TUO:$TUO,'Name of Bidder'!$UEK:$UEK,'Name of Bidder'!$UOG:$UOG,'Name of Bidder'!$UYC:$UYC,'Name of Bidder'!$VHY:$VHY,'Name of Bidder'!$VRU:$VRU,'Name of Bidder'!$WBQ:$WBQ,'Name of Bidder'!$WLM:$WLM,'Name of Bidder'!$WVI:$WVI</definedName>
    <definedName name="Z_1D1BEC92_0584_42FC_833F_7509E5F404C5_.wvu.Cols" localSheetId="16" hidden="1">'N-W (Cr.)'!$C:$C,'N-W (Cr.)'!$H:$H,'N-W (Cr.)'!$M:$M,'N-W (Cr.)'!$R:$R</definedName>
    <definedName name="Z_1D1BEC92_0584_42FC_833F_7509E5F404C5_.wvu.Cols" localSheetId="3" hidden="1">'Sch-1a'!$G:$G,'Sch-1a'!$J:$L,'Sch-1a'!$P:$Q</definedName>
    <definedName name="Z_1D1BEC92_0584_42FC_833F_7509E5F404C5_.wvu.Cols" localSheetId="4" hidden="1">'Sch-1b '!$I:$J</definedName>
    <definedName name="Z_1D1BEC92_0584_42FC_833F_7509E5F404C5_.wvu.Cols" localSheetId="5" hidden="1">'Sch-2'!$B:$E,'Sch-2'!$G:$H,'Sch-2'!$M:$R</definedName>
    <definedName name="Z_1D1BEC92_0584_42FC_833F_7509E5F404C5_.wvu.Cols" localSheetId="6" hidden="1">'Sch-3'!$C:$H,'Sch-3'!$M:$N</definedName>
    <definedName name="Z_1D1BEC92_0584_42FC_833F_7509E5F404C5_.wvu.Cols" localSheetId="10" hidden="1">'Sch-4'!$G:$M</definedName>
    <definedName name="Z_1D1BEC92_0584_42FC_833F_7509E5F404C5_.wvu.Cols" localSheetId="9" hidden="1">'Sch-4c'!$Q:$Q</definedName>
    <definedName name="Z_1D1BEC92_0584_42FC_833F_7509E5F404C5_.wvu.Cols" localSheetId="11" hidden="1">'Sch-5 '!$L:$L</definedName>
    <definedName name="Z_1D1BEC92_0584_42FC_833F_7509E5F404C5_.wvu.Cols" localSheetId="12" hidden="1">'Sch-5 (After Discount)'!$F:$G</definedName>
    <definedName name="Z_1D1BEC92_0584_42FC_833F_7509E5F404C5_.wvu.Cols" localSheetId="15" hidden="1">'Sch-6b'!$Q:$Q</definedName>
    <definedName name="Z_1D1BEC92_0584_42FC_833F_7509E5F404C5_.wvu.FilterData" localSheetId="3" hidden="1">'Sch-1a'!$A$1:$A$1165</definedName>
    <definedName name="Z_1D1BEC92_0584_42FC_833F_7509E5F404C5_.wvu.FilterData" localSheetId="4" hidden="1">'Sch-1b '!$F$1:$F$329</definedName>
    <definedName name="Z_1D1BEC92_0584_42FC_833F_7509E5F404C5_.wvu.FilterData" localSheetId="5" hidden="1">'Sch-2'!$J$1:$J$27</definedName>
    <definedName name="Z_1D1BEC92_0584_42FC_833F_7509E5F404C5_.wvu.FilterData" localSheetId="6" hidden="1">'Sch-3'!$J$1:$J$433</definedName>
    <definedName name="Z_1D1BEC92_0584_42FC_833F_7509E5F404C5_.wvu.PrintArea" localSheetId="20" hidden="1">'Bid Form 2nd Envelope'!$A$1:$F$68</definedName>
    <definedName name="Z_1D1BEC92_0584_42FC_833F_7509E5F404C5_.wvu.PrintArea" localSheetId="0" hidden="1">Cover!$A$1:$F$15</definedName>
    <definedName name="Z_1D1BEC92_0584_42FC_833F_7509E5F404C5_.wvu.PrintArea" localSheetId="17" hidden="1">'Entry Tax'!$A$1:$E$16</definedName>
    <definedName name="Z_1D1BEC92_0584_42FC_833F_7509E5F404C5_.wvu.PrintArea" localSheetId="1" hidden="1">INSTRUCTIONS!$A$1:$J$39</definedName>
    <definedName name="Z_1D1BEC92_0584_42FC_833F_7509E5F404C5_.wvu.PrintArea" localSheetId="13" hidden="1">'Letter of Discount'!$A$1:$H$54</definedName>
    <definedName name="Z_1D1BEC92_0584_42FC_833F_7509E5F404C5_.wvu.PrintArea" localSheetId="2" hidden="1">'Name of Bidder'!$B$1:$C$46</definedName>
    <definedName name="Z_1D1BEC92_0584_42FC_833F_7509E5F404C5_.wvu.PrintArea" localSheetId="18" hidden="1">Octroi!$A$1:$E$16</definedName>
    <definedName name="Z_1D1BEC92_0584_42FC_833F_7509E5F404C5_.wvu.PrintArea" localSheetId="19" hidden="1">'Other Taxes &amp; Duties'!$A$1:$F$16</definedName>
    <definedName name="Z_1D1BEC92_0584_42FC_833F_7509E5F404C5_.wvu.PrintArea" localSheetId="3" hidden="1">'Sch-1a'!$A$1:$I$33</definedName>
    <definedName name="Z_1D1BEC92_0584_42FC_833F_7509E5F404C5_.wvu.PrintArea" localSheetId="4" hidden="1">'Sch-1b '!$A$1:$I$32</definedName>
    <definedName name="Z_1D1BEC92_0584_42FC_833F_7509E5F404C5_.wvu.PrintArea" localSheetId="5" hidden="1">'Sch-2'!$A$1:$Q$27</definedName>
    <definedName name="Z_1D1BEC92_0584_42FC_833F_7509E5F404C5_.wvu.PrintArea" localSheetId="6" hidden="1">'Sch-3'!$A$1:$M$30</definedName>
    <definedName name="Z_1D1BEC92_0584_42FC_833F_7509E5F404C5_.wvu.PrintArea" localSheetId="10" hidden="1">'Sch-4'!$A$1:$E$37</definedName>
    <definedName name="Z_1D1BEC92_0584_42FC_833F_7509E5F404C5_.wvu.PrintArea" localSheetId="7" hidden="1">'Sch-4a'!$A$1:$G$26</definedName>
    <definedName name="Z_1D1BEC92_0584_42FC_833F_7509E5F404C5_.wvu.PrintArea" localSheetId="8" hidden="1">'Sch-4b'!$A$1:$G$26</definedName>
    <definedName name="Z_1D1BEC92_0584_42FC_833F_7509E5F404C5_.wvu.PrintArea" localSheetId="9" hidden="1">'Sch-4c'!$A$1:$P$26</definedName>
    <definedName name="Z_1D1BEC92_0584_42FC_833F_7509E5F404C5_.wvu.PrintArea" localSheetId="11" hidden="1">'Sch-5 '!$A$1:$E$47</definedName>
    <definedName name="Z_1D1BEC92_0584_42FC_833F_7509E5F404C5_.wvu.PrintArea" localSheetId="12" hidden="1">'Sch-5 (After Discount)'!$A$1:$E$48</definedName>
    <definedName name="Z_1D1BEC92_0584_42FC_833F_7509E5F404C5_.wvu.PrintArea" localSheetId="14" hidden="1">'Sch-6a'!$A$1:$D$44</definedName>
    <definedName name="Z_1D1BEC92_0584_42FC_833F_7509E5F404C5_.wvu.PrintArea" localSheetId="15" hidden="1">'Sch-6b'!$A$1:$P$52</definedName>
    <definedName name="Z_1D1BEC92_0584_42FC_833F_7509E5F404C5_.wvu.PrintTitles" localSheetId="3" hidden="1">'Sch-1a'!$17:$20</definedName>
    <definedName name="Z_1D1BEC92_0584_42FC_833F_7509E5F404C5_.wvu.PrintTitles" localSheetId="4" hidden="1">'Sch-1b '!$17:$19</definedName>
    <definedName name="Z_1D1BEC92_0584_42FC_833F_7509E5F404C5_.wvu.PrintTitles" localSheetId="5" hidden="1">'Sch-2'!$17:$20</definedName>
    <definedName name="Z_1D1BEC92_0584_42FC_833F_7509E5F404C5_.wvu.PrintTitles" localSheetId="6" hidden="1">'Sch-3'!$17:$20</definedName>
    <definedName name="Z_1D1BEC92_0584_42FC_833F_7509E5F404C5_.wvu.PrintTitles" localSheetId="10" hidden="1">'Sch-4'!$16:$16</definedName>
    <definedName name="Z_1D1BEC92_0584_42FC_833F_7509E5F404C5_.wvu.PrintTitles" localSheetId="7" hidden="1">'Sch-4a'!$16:$18</definedName>
    <definedName name="Z_1D1BEC92_0584_42FC_833F_7509E5F404C5_.wvu.PrintTitles" localSheetId="8" hidden="1">'Sch-4b'!$16:$18</definedName>
    <definedName name="Z_1D1BEC92_0584_42FC_833F_7509E5F404C5_.wvu.PrintTitles" localSheetId="11" hidden="1">'Sch-5 '!$16:$16</definedName>
    <definedName name="Z_1D1BEC92_0584_42FC_833F_7509E5F404C5_.wvu.PrintTitles" localSheetId="12" hidden="1">'Sch-5 (After Discount)'!$15:$15</definedName>
    <definedName name="Z_1D1BEC92_0584_42FC_833F_7509E5F404C5_.wvu.Rows" localSheetId="20" hidden="1">'Bid Form 2nd Envelope'!$25:$28,'Bid Form 2nd Envelope'!$39:$41,'Bid Form 2nd Envelope'!$43:$45</definedName>
    <definedName name="Z_1D1BEC92_0584_42FC_833F_7509E5F404C5_.wvu.Rows" localSheetId="1" hidden="1">INSTRUCTIONS!$31:$33,INSTRUCTIONS!$39:$54</definedName>
    <definedName name="Z_1D1BEC92_0584_42FC_833F_7509E5F404C5_.wvu.Rows" localSheetId="13" hidden="1">'Letter of Discount'!$27:$29,'Letter of Discount'!$37:$39,'Letter of Discount'!$43:$46</definedName>
    <definedName name="Z_1D1BEC92_0584_42FC_833F_7509E5F404C5_.wvu.Rows" localSheetId="2" hidden="1">'Name of Bidder'!$6:$6,'Name of Bidder'!$8:$8,'Name of Bidder'!$11:$14,'Name of Bidder'!$22:$23,'Name of Bidder'!$25:$29,'Name of Bidder'!$33:$41</definedName>
    <definedName name="Z_1D1BEC92_0584_42FC_833F_7509E5F404C5_.wvu.Rows" localSheetId="10" hidden="1">'Sch-4'!$27:$29</definedName>
    <definedName name="Z_1D1BEC92_0584_42FC_833F_7509E5F404C5_.wvu.Rows" localSheetId="11" hidden="1">'Sch-5 '!$26:$34,'Sch-5 '!$53:$57</definedName>
    <definedName name="Z_1D1BEC92_0584_42FC_833F_7509E5F404C5_.wvu.Rows" localSheetId="12" hidden="1">'Sch-5 (After Discount)'!$22:$22,'Sch-5 (After Discount)'!$25:$33,'Sch-5 (After Discount)'!$52:$62</definedName>
    <definedName name="Z_1D1BEC92_0584_42FC_833F_7509E5F404C5_.wvu.Rows" localSheetId="14" hidden="1">'Sch-6a'!$24:$40</definedName>
    <definedName name="Z_1D1BEC92_0584_42FC_833F_7509E5F404C5_.wvu.Rows" localSheetId="15" hidden="1">'Sch-6b'!$23:$39,'Sch-6b'!$43:$46,'Sch-6b'!$57:$61</definedName>
    <definedName name="Z_20A53A97_D2BD_4E7F_8ABC_E5DF94CF88E8_.wvu.Cols" localSheetId="2" hidden="1">'Name of Bidder'!$A$1:$A$65550,'Name of Bidder'!$E$1:$H$65550</definedName>
    <definedName name="Z_20A53A97_D2BD_4E7F_8ABC_E5DF94CF88E8_.wvu.PrintArea" localSheetId="2" hidden="1">'Name of Bidder'!$B$1:$C$46</definedName>
    <definedName name="Z_20A53A97_D2BD_4E7F_8ABC_E5DF94CF88E8_.wvu.Rows" localSheetId="2" hidden="1">'Name of Bidder'!$A$37:$IV$40</definedName>
    <definedName name="Z_27A45B7A_04F2_4516_B80B_5ED0825D4ED3_.wvu.PrintArea" localSheetId="20" hidden="1">'Bid Form 2nd Envelope'!$A$1:$F$71</definedName>
    <definedName name="Z_27A45B7A_04F2_4516_B80B_5ED0825D4ED3_.wvu.PrintArea" localSheetId="17" hidden="1">'Entry Tax'!$A$1:$E$16</definedName>
    <definedName name="Z_27A45B7A_04F2_4516_B80B_5ED0825D4ED3_.wvu.PrintArea" localSheetId="18" hidden="1">Octroi!$A$1:$E$16</definedName>
    <definedName name="Z_27A45B7A_04F2_4516_B80B_5ED0825D4ED3_.wvu.PrintArea" localSheetId="19" hidden="1">'Other Taxes &amp; Duties'!$A$1:$F$16</definedName>
    <definedName name="Z_280EA05C_4582_4B0F_895F_5C9134A73222_.wvu.Cols" localSheetId="2" hidden="1">'Name of Bidder'!$A$1:$A$65550,'Name of Bidder'!$E$1:$H$65550</definedName>
    <definedName name="Z_280EA05C_4582_4B0F_895F_5C9134A73222_.wvu.PrintArea" localSheetId="2" hidden="1">'Name of Bidder'!$B$1:$C$46</definedName>
    <definedName name="Z_280EA05C_4582_4B0F_895F_5C9134A73222_.wvu.Rows" localSheetId="2" hidden="1">'Name of Bidder'!$A$37:$IV$40</definedName>
    <definedName name="Z_2D00FBC4_B44C_45F2_933A_BDA8B3EEC59C_.wvu.PrintArea" localSheetId="1" hidden="1">INSTRUCTIONS!$A$1:$J$38</definedName>
    <definedName name="Z_2D00FBC4_B44C_45F2_933A_BDA8B3EEC59C_.wvu.PrintArea" localSheetId="10" hidden="1">'Sch-4'!$A$3:$E$41</definedName>
    <definedName name="Z_2D00FBC4_B44C_45F2_933A_BDA8B3EEC59C_.wvu.Rows" localSheetId="1" hidden="1">INSTRUCTIONS!#REF!,INSTRUCTIONS!$40:$55</definedName>
    <definedName name="Z_334BFE7B_729F_4B5F_BBFA_FE5871D8551A_.wvu.Cols" localSheetId="20" hidden="1">'Bid Form 2nd Envelope'!$G:$J</definedName>
    <definedName name="Z_334BFE7B_729F_4B5F_BBFA_FE5871D8551A_.wvu.Cols" localSheetId="16" hidden="1">'N-W (Cr.)'!$C:$C,'N-W (Cr.)'!$H:$H,'N-W (Cr.)'!$M:$M,'N-W (Cr.)'!$R:$R</definedName>
    <definedName name="Z_334BFE7B_729F_4B5F_BBFA_FE5871D8551A_.wvu.Cols" localSheetId="3" hidden="1">'Sch-1a'!$L:$AZ</definedName>
    <definedName name="Z_334BFE7B_729F_4B5F_BBFA_FE5871D8551A_.wvu.Cols" localSheetId="4" hidden="1">'Sch-1b '!$K:$P</definedName>
    <definedName name="Z_334BFE7B_729F_4B5F_BBFA_FE5871D8551A_.wvu.Cols" localSheetId="10" hidden="1">'Sch-4'!$F:$J</definedName>
    <definedName name="Z_334BFE7B_729F_4B5F_BBFA_FE5871D8551A_.wvu.Cols" localSheetId="11" hidden="1">'Sch-5 '!$J:$J,'Sch-5 '!$L:$L</definedName>
    <definedName name="Z_334BFE7B_729F_4B5F_BBFA_FE5871D8551A_.wvu.Cols" localSheetId="12" hidden="1">'Sch-5 (After Discount)'!$F:$H,'Sch-5 (After Discount)'!$J:$J</definedName>
    <definedName name="Z_334BFE7B_729F_4B5F_BBFA_FE5871D8551A_.wvu.FilterData" localSheetId="4" hidden="1">'Sch-1b '!#REF!</definedName>
    <definedName name="Z_334BFE7B_729F_4B5F_BBFA_FE5871D8551A_.wvu.FilterData" localSheetId="5" hidden="1">'Sch-2'!#REF!</definedName>
    <definedName name="Z_334BFE7B_729F_4B5F_BBFA_FE5871D8551A_.wvu.PrintArea" localSheetId="20" hidden="1">'Bid Form 2nd Envelope'!$A$1:$F$68</definedName>
    <definedName name="Z_334BFE7B_729F_4B5F_BBFA_FE5871D8551A_.wvu.PrintArea" localSheetId="17" hidden="1">'Entry Tax'!$A$1:$E$16</definedName>
    <definedName name="Z_334BFE7B_729F_4B5F_BBFA_FE5871D8551A_.wvu.PrintArea" localSheetId="1" hidden="1">INSTRUCTIONS!$A$1:$J$38</definedName>
    <definedName name="Z_334BFE7B_729F_4B5F_BBFA_FE5871D8551A_.wvu.PrintArea" localSheetId="13" hidden="1">'Letter of Discount'!$A$1:$H$54</definedName>
    <definedName name="Z_334BFE7B_729F_4B5F_BBFA_FE5871D8551A_.wvu.PrintArea" localSheetId="18" hidden="1">Octroi!$A$1:$E$16</definedName>
    <definedName name="Z_334BFE7B_729F_4B5F_BBFA_FE5871D8551A_.wvu.PrintArea" localSheetId="19" hidden="1">'Other Taxes &amp; Duties'!$A$1:$F$16</definedName>
    <definedName name="Z_334BFE7B_729F_4B5F_BBFA_FE5871D8551A_.wvu.PrintArea" localSheetId="3" hidden="1">'Sch-1a'!$A$1:$H$35</definedName>
    <definedName name="Z_334BFE7B_729F_4B5F_BBFA_FE5871D8551A_.wvu.PrintArea" localSheetId="4" hidden="1">'Sch-1b '!$A$1:$J$37</definedName>
    <definedName name="Z_334BFE7B_729F_4B5F_BBFA_FE5871D8551A_.wvu.PrintArea" localSheetId="5" hidden="1">'Sch-2'!$A$1:$L$27</definedName>
    <definedName name="Z_334BFE7B_729F_4B5F_BBFA_FE5871D8551A_.wvu.PrintArea" localSheetId="6" hidden="1">'Sch-3'!$A$1:$N$29</definedName>
    <definedName name="Z_334BFE7B_729F_4B5F_BBFA_FE5871D8551A_.wvu.PrintArea" localSheetId="10" hidden="1">'Sch-4'!$A$1:$E$38</definedName>
    <definedName name="Z_334BFE7B_729F_4B5F_BBFA_FE5871D8551A_.wvu.PrintArea" localSheetId="7" hidden="1">'Sch-4a'!$A$1:$G$26</definedName>
    <definedName name="Z_334BFE7B_729F_4B5F_BBFA_FE5871D8551A_.wvu.PrintArea" localSheetId="8" hidden="1">'Sch-4b'!$A$1:$G$26</definedName>
    <definedName name="Z_334BFE7B_729F_4B5F_BBFA_FE5871D8551A_.wvu.PrintArea" localSheetId="9" hidden="1">'Sch-4c'!$A$1:$P$26</definedName>
    <definedName name="Z_334BFE7B_729F_4B5F_BBFA_FE5871D8551A_.wvu.PrintArea" localSheetId="11" hidden="1">'Sch-5 '!$A$1:$E$49</definedName>
    <definedName name="Z_334BFE7B_729F_4B5F_BBFA_FE5871D8551A_.wvu.PrintArea" localSheetId="12" hidden="1">'Sch-5 (After Discount)'!$A$1:$E$48</definedName>
    <definedName name="Z_334BFE7B_729F_4B5F_BBFA_FE5871D8551A_.wvu.PrintArea" localSheetId="14" hidden="1">'Sch-6a'!$A$1:$D$46</definedName>
    <definedName name="Z_334BFE7B_729F_4B5F_BBFA_FE5871D8551A_.wvu.PrintArea" localSheetId="15" hidden="1">'Sch-6b'!$A$1:$Q$52</definedName>
    <definedName name="Z_334BFE7B_729F_4B5F_BBFA_FE5871D8551A_.wvu.PrintTitles" localSheetId="3" hidden="1">'Sch-1a'!$17:$20</definedName>
    <definedName name="Z_334BFE7B_729F_4B5F_BBFA_FE5871D8551A_.wvu.PrintTitles" localSheetId="4" hidden="1">'Sch-1b '!$17:$19</definedName>
    <definedName name="Z_334BFE7B_729F_4B5F_BBFA_FE5871D8551A_.wvu.PrintTitles" localSheetId="5" hidden="1">'Sch-2'!$17:$20</definedName>
    <definedName name="Z_334BFE7B_729F_4B5F_BBFA_FE5871D8551A_.wvu.PrintTitles" localSheetId="6" hidden="1">'Sch-3'!$17:$20</definedName>
    <definedName name="Z_334BFE7B_729F_4B5F_BBFA_FE5871D8551A_.wvu.PrintTitles" localSheetId="10" hidden="1">'Sch-4'!$16:$16</definedName>
    <definedName name="Z_334BFE7B_729F_4B5F_BBFA_FE5871D8551A_.wvu.PrintTitles" localSheetId="7" hidden="1">'Sch-4a'!$16:$18</definedName>
    <definedName name="Z_334BFE7B_729F_4B5F_BBFA_FE5871D8551A_.wvu.PrintTitles" localSheetId="8" hidden="1">'Sch-4b'!$16:$18</definedName>
    <definedName name="Z_334BFE7B_729F_4B5F_BBFA_FE5871D8551A_.wvu.PrintTitles" localSheetId="11" hidden="1">'Sch-5 '!$16:$16</definedName>
    <definedName name="Z_334BFE7B_729F_4B5F_BBFA_FE5871D8551A_.wvu.PrintTitles" localSheetId="12" hidden="1">'Sch-5 (After Discount)'!$15:$15</definedName>
    <definedName name="Z_334BFE7B_729F_4B5F_BBFA_FE5871D8551A_.wvu.Rows" localSheetId="1" hidden="1">INSTRUCTIONS!$40:$55</definedName>
    <definedName name="Z_334BFE7B_729F_4B5F_BBFA_FE5871D8551A_.wvu.Rows" localSheetId="13" hidden="1">'Letter of Discount'!$42:$44,'Letter of Discount'!$66:$70,'Letter of Discount'!$87:$117</definedName>
    <definedName name="Z_334BFE7B_729F_4B5F_BBFA_FE5871D8551A_.wvu.Rows" localSheetId="3" hidden="1">'Sch-1a'!$36:$616</definedName>
    <definedName name="Z_334BFE7B_729F_4B5F_BBFA_FE5871D8551A_.wvu.Rows" localSheetId="11" hidden="1">'Sch-5 '!$53:$57</definedName>
    <definedName name="Z_334BFE7B_729F_4B5F_BBFA_FE5871D8551A_.wvu.Rows" localSheetId="12" hidden="1">'Sch-5 (After Discount)'!$52:$62</definedName>
    <definedName name="Z_3A279989_B775_4FE0_B80B_D9B19EF06FB8_.wvu.Cols" localSheetId="20" hidden="1">'Bid Form 2nd Envelope'!$G:$J,'Bid Form 2nd Envelope'!$L:$M,'Bid Form 2nd Envelope'!$Z:$AA,'Bid Form 2nd Envelope'!$AE:$AJ</definedName>
    <definedName name="Z_3A279989_B775_4FE0_B80B_D9B19EF06FB8_.wvu.Cols" localSheetId="13" hidden="1">'Letter of Discount'!$I:$T</definedName>
    <definedName name="Z_3A279989_B775_4FE0_B80B_D9B19EF06FB8_.wvu.Cols" localSheetId="2" hidden="1">'Name of Bidder'!$A:$A,'Name of Bidder'!$D:$F,'Name of Bidder'!$L:$L,'Name of Bidder'!$IW:$IW,'Name of Bidder'!$SS:$SS,'Name of Bidder'!$ACO:$ACO,'Name of Bidder'!$AMK:$AMK,'Name of Bidder'!$AWG:$AWG,'Name of Bidder'!$BGC:$BGC,'Name of Bidder'!$BPY:$BPY,'Name of Bidder'!$BZU:$BZU,'Name of Bidder'!$CJQ:$CJQ,'Name of Bidder'!$CTM:$CTM,'Name of Bidder'!$DDI:$DDI,'Name of Bidder'!$DNE:$DNE,'Name of Bidder'!$DXA:$DXA,'Name of Bidder'!$EGW:$EGW,'Name of Bidder'!$EQS:$EQS,'Name of Bidder'!$FAO:$FAO,'Name of Bidder'!$FKK:$FKK,'Name of Bidder'!$FUG:$FUG,'Name of Bidder'!$GEC:$GEC,'Name of Bidder'!$GNY:$GNY,'Name of Bidder'!$GXU:$GXU,'Name of Bidder'!$HHQ:$HHQ,'Name of Bidder'!$HRM:$HRM,'Name of Bidder'!$IBI:$IBI,'Name of Bidder'!$ILE:$ILE,'Name of Bidder'!$IVA:$IVA,'Name of Bidder'!$JEW:$JEW,'Name of Bidder'!$JOS:$JOS,'Name of Bidder'!$JYO:$JYO,'Name of Bidder'!$KIK:$KIK,'Name of Bidder'!$KSG:$KSG,'Name of Bidder'!$LCC:$LCC,'Name of Bidder'!$LLY:$LLY,'Name of Bidder'!$LVU:$LVU,'Name of Bidder'!$MFQ:$MFQ,'Name of Bidder'!$MPM:$MPM,'Name of Bidder'!$MZI:$MZI,'Name of Bidder'!$NJE:$NJE,'Name of Bidder'!$NTA:$NTA,'Name of Bidder'!$OCW:$OCW,'Name of Bidder'!$OMS:$OMS,'Name of Bidder'!$OWO:$OWO,'Name of Bidder'!$PGK:$PGK,'Name of Bidder'!$PQG:$PQG,'Name of Bidder'!$QAC:$QAC,'Name of Bidder'!$QJY:$QJY,'Name of Bidder'!$QTU:$QTU,'Name of Bidder'!$RDQ:$RDQ,'Name of Bidder'!$RNM:$RNM,'Name of Bidder'!$RXI:$RXI,'Name of Bidder'!$SHE:$SHE,'Name of Bidder'!$SRA:$SRA,'Name of Bidder'!$TAW:$TAW,'Name of Bidder'!$TKS:$TKS,'Name of Bidder'!$TUO:$TUO,'Name of Bidder'!$UEK:$UEK,'Name of Bidder'!$UOG:$UOG,'Name of Bidder'!$UYC:$UYC,'Name of Bidder'!$VHY:$VHY,'Name of Bidder'!$VRU:$VRU,'Name of Bidder'!$WBQ:$WBQ,'Name of Bidder'!$WLM:$WLM,'Name of Bidder'!$WVI:$WVI</definedName>
    <definedName name="Z_3A279989_B775_4FE0_B80B_D9B19EF06FB8_.wvu.Cols" localSheetId="16" hidden="1">'N-W (Cr.)'!$C:$C,'N-W (Cr.)'!$H:$H,'N-W (Cr.)'!$M:$M,'N-W (Cr.)'!$R:$R</definedName>
    <definedName name="Z_3A279989_B775_4FE0_B80B_D9B19EF06FB8_.wvu.Cols" localSheetId="3" hidden="1">'Sch-1a'!$G:$G,'Sch-1a'!$J:$L,'Sch-1a'!$P:$Q</definedName>
    <definedName name="Z_3A279989_B775_4FE0_B80B_D9B19EF06FB8_.wvu.Cols" localSheetId="4" hidden="1">'Sch-1b '!$I:$J</definedName>
    <definedName name="Z_3A279989_B775_4FE0_B80B_D9B19EF06FB8_.wvu.Cols" localSheetId="5" hidden="1">'Sch-2'!$B:$E,'Sch-2'!$G:$H,'Sch-2'!$M:$R</definedName>
    <definedName name="Z_3A279989_B775_4FE0_B80B_D9B19EF06FB8_.wvu.Cols" localSheetId="6" hidden="1">'Sch-3'!$C:$H,'Sch-3'!$M:$N</definedName>
    <definedName name="Z_3A279989_B775_4FE0_B80B_D9B19EF06FB8_.wvu.Cols" localSheetId="10" hidden="1">'Sch-4'!$G:$M</definedName>
    <definedName name="Z_3A279989_B775_4FE0_B80B_D9B19EF06FB8_.wvu.Cols" localSheetId="9" hidden="1">'Sch-4c'!$Q:$Q</definedName>
    <definedName name="Z_3A279989_B775_4FE0_B80B_D9B19EF06FB8_.wvu.Cols" localSheetId="11" hidden="1">'Sch-5 '!$L:$L</definedName>
    <definedName name="Z_3A279989_B775_4FE0_B80B_D9B19EF06FB8_.wvu.Cols" localSheetId="12" hidden="1">'Sch-5 (After Discount)'!$F:$G</definedName>
    <definedName name="Z_3A279989_B775_4FE0_B80B_D9B19EF06FB8_.wvu.Cols" localSheetId="15" hidden="1">'Sch-6b'!$Q:$Q</definedName>
    <definedName name="Z_3A279989_B775_4FE0_B80B_D9B19EF06FB8_.wvu.FilterData" localSheetId="3" hidden="1">'Sch-1a'!$A$1:$A$1165</definedName>
    <definedName name="Z_3A279989_B775_4FE0_B80B_D9B19EF06FB8_.wvu.FilterData" localSheetId="4" hidden="1">'Sch-1b '!$F$1:$F$329</definedName>
    <definedName name="Z_3A279989_B775_4FE0_B80B_D9B19EF06FB8_.wvu.FilterData" localSheetId="5" hidden="1">'Sch-2'!$J$1:$J$27</definedName>
    <definedName name="Z_3A279989_B775_4FE0_B80B_D9B19EF06FB8_.wvu.FilterData" localSheetId="6" hidden="1">'Sch-3'!$J$1:$J$433</definedName>
    <definedName name="Z_3A279989_B775_4FE0_B80B_D9B19EF06FB8_.wvu.PrintArea" localSheetId="20" hidden="1">'Bid Form 2nd Envelope'!$A$1:$F$68</definedName>
    <definedName name="Z_3A279989_B775_4FE0_B80B_D9B19EF06FB8_.wvu.PrintArea" localSheetId="0" hidden="1">Cover!$A$1:$F$15</definedName>
    <definedName name="Z_3A279989_B775_4FE0_B80B_D9B19EF06FB8_.wvu.PrintArea" localSheetId="17" hidden="1">'Entry Tax'!$A$1:$E$16</definedName>
    <definedName name="Z_3A279989_B775_4FE0_B80B_D9B19EF06FB8_.wvu.PrintArea" localSheetId="1" hidden="1">INSTRUCTIONS!$A$1:$J$39</definedName>
    <definedName name="Z_3A279989_B775_4FE0_B80B_D9B19EF06FB8_.wvu.PrintArea" localSheetId="13" hidden="1">'Letter of Discount'!$A$1:$H$54</definedName>
    <definedName name="Z_3A279989_B775_4FE0_B80B_D9B19EF06FB8_.wvu.PrintArea" localSheetId="2" hidden="1">'Name of Bidder'!$B$1:$C$46</definedName>
    <definedName name="Z_3A279989_B775_4FE0_B80B_D9B19EF06FB8_.wvu.PrintArea" localSheetId="18" hidden="1">Octroi!$A$1:$E$16</definedName>
    <definedName name="Z_3A279989_B775_4FE0_B80B_D9B19EF06FB8_.wvu.PrintArea" localSheetId="19" hidden="1">'Other Taxes &amp; Duties'!$A$1:$F$16</definedName>
    <definedName name="Z_3A279989_B775_4FE0_B80B_D9B19EF06FB8_.wvu.PrintArea" localSheetId="3" hidden="1">'Sch-1a'!$A$1:$I$33</definedName>
    <definedName name="Z_3A279989_B775_4FE0_B80B_D9B19EF06FB8_.wvu.PrintArea" localSheetId="4" hidden="1">'Sch-1b '!$A$1:$I$32</definedName>
    <definedName name="Z_3A279989_B775_4FE0_B80B_D9B19EF06FB8_.wvu.PrintArea" localSheetId="5" hidden="1">'Sch-2'!$A$1:$Q$27</definedName>
    <definedName name="Z_3A279989_B775_4FE0_B80B_D9B19EF06FB8_.wvu.PrintArea" localSheetId="6" hidden="1">'Sch-3'!$A$1:$M$30</definedName>
    <definedName name="Z_3A279989_B775_4FE0_B80B_D9B19EF06FB8_.wvu.PrintArea" localSheetId="10" hidden="1">'Sch-4'!$A$1:$E$37</definedName>
    <definedName name="Z_3A279989_B775_4FE0_B80B_D9B19EF06FB8_.wvu.PrintArea" localSheetId="7" hidden="1">'Sch-4a'!$A$1:$G$26</definedName>
    <definedName name="Z_3A279989_B775_4FE0_B80B_D9B19EF06FB8_.wvu.PrintArea" localSheetId="8" hidden="1">'Sch-4b'!$A$1:$G$26</definedName>
    <definedName name="Z_3A279989_B775_4FE0_B80B_D9B19EF06FB8_.wvu.PrintArea" localSheetId="9" hidden="1">'Sch-4c'!$A$1:$P$26</definedName>
    <definedName name="Z_3A279989_B775_4FE0_B80B_D9B19EF06FB8_.wvu.PrintArea" localSheetId="11" hidden="1">'Sch-5 '!$A$1:$E$47</definedName>
    <definedName name="Z_3A279989_B775_4FE0_B80B_D9B19EF06FB8_.wvu.PrintArea" localSheetId="12" hidden="1">'Sch-5 (After Discount)'!$A$1:$E$48</definedName>
    <definedName name="Z_3A279989_B775_4FE0_B80B_D9B19EF06FB8_.wvu.PrintArea" localSheetId="14" hidden="1">'Sch-6a'!$A$1:$D$44</definedName>
    <definedName name="Z_3A279989_B775_4FE0_B80B_D9B19EF06FB8_.wvu.PrintArea" localSheetId="15" hidden="1">'Sch-6b'!$A$1:$P$52</definedName>
    <definedName name="Z_3A279989_B775_4FE0_B80B_D9B19EF06FB8_.wvu.PrintTitles" localSheetId="3" hidden="1">'Sch-1a'!$17:$20</definedName>
    <definedName name="Z_3A279989_B775_4FE0_B80B_D9B19EF06FB8_.wvu.PrintTitles" localSheetId="4" hidden="1">'Sch-1b '!$17:$19</definedName>
    <definedName name="Z_3A279989_B775_4FE0_B80B_D9B19EF06FB8_.wvu.PrintTitles" localSheetId="5" hidden="1">'Sch-2'!$17:$20</definedName>
    <definedName name="Z_3A279989_B775_4FE0_B80B_D9B19EF06FB8_.wvu.PrintTitles" localSheetId="6" hidden="1">'Sch-3'!$17:$20</definedName>
    <definedName name="Z_3A279989_B775_4FE0_B80B_D9B19EF06FB8_.wvu.PrintTitles" localSheetId="10" hidden="1">'Sch-4'!$16:$16</definedName>
    <definedName name="Z_3A279989_B775_4FE0_B80B_D9B19EF06FB8_.wvu.PrintTitles" localSheetId="7" hidden="1">'Sch-4a'!$16:$18</definedName>
    <definedName name="Z_3A279989_B775_4FE0_B80B_D9B19EF06FB8_.wvu.PrintTitles" localSheetId="8" hidden="1">'Sch-4b'!$16:$18</definedName>
    <definedName name="Z_3A279989_B775_4FE0_B80B_D9B19EF06FB8_.wvu.PrintTitles" localSheetId="11" hidden="1">'Sch-5 '!$16:$16</definedName>
    <definedName name="Z_3A279989_B775_4FE0_B80B_D9B19EF06FB8_.wvu.PrintTitles" localSheetId="12" hidden="1">'Sch-5 (After Discount)'!$15:$15</definedName>
    <definedName name="Z_3A279989_B775_4FE0_B80B_D9B19EF06FB8_.wvu.Rows" localSheetId="20" hidden="1">'Bid Form 2nd Envelope'!$25:$28,'Bid Form 2nd Envelope'!$39:$41,'Bid Form 2nd Envelope'!$43:$45</definedName>
    <definedName name="Z_3A279989_B775_4FE0_B80B_D9B19EF06FB8_.wvu.Rows" localSheetId="1" hidden="1">INSTRUCTIONS!$31:$33,INSTRUCTIONS!$39:$54</definedName>
    <definedName name="Z_3A279989_B775_4FE0_B80B_D9B19EF06FB8_.wvu.Rows" localSheetId="13" hidden="1">'Letter of Discount'!$27:$29,'Letter of Discount'!$37:$39,'Letter of Discount'!$43:$46</definedName>
    <definedName name="Z_3A279989_B775_4FE0_B80B_D9B19EF06FB8_.wvu.Rows" localSheetId="2" hidden="1">'Name of Bidder'!$6:$6,'Name of Bidder'!$8:$8,'Name of Bidder'!$11:$14,'Name of Bidder'!$22:$23,'Name of Bidder'!$25:$29,'Name of Bidder'!$33:$41</definedName>
    <definedName name="Z_3A279989_B775_4FE0_B80B_D9B19EF06FB8_.wvu.Rows" localSheetId="10" hidden="1">'Sch-4'!$27:$29</definedName>
    <definedName name="Z_3A279989_B775_4FE0_B80B_D9B19EF06FB8_.wvu.Rows" localSheetId="11" hidden="1">'Sch-5 '!$26:$34,'Sch-5 '!$53:$57</definedName>
    <definedName name="Z_3A279989_B775_4FE0_B80B_D9B19EF06FB8_.wvu.Rows" localSheetId="12" hidden="1">'Sch-5 (After Discount)'!$22:$22,'Sch-5 (After Discount)'!$25:$33,'Sch-5 (After Discount)'!$52:$62</definedName>
    <definedName name="Z_3A279989_B775_4FE0_B80B_D9B19EF06FB8_.wvu.Rows" localSheetId="14" hidden="1">'Sch-6a'!$24:$40</definedName>
    <definedName name="Z_3A279989_B775_4FE0_B80B_D9B19EF06FB8_.wvu.Rows" localSheetId="15" hidden="1">'Sch-6b'!$23:$39,'Sch-6b'!$43:$46,'Sch-6b'!$57:$61</definedName>
    <definedName name="Z_3E286A90_B39B_4EF7_ADAF_AD9055F4EE3F_.wvu.Cols" localSheetId="20" hidden="1">'Bid Form 2nd Envelope'!$G:$J</definedName>
    <definedName name="Z_3E286A90_B39B_4EF7_ADAF_AD9055F4EE3F_.wvu.Cols" localSheetId="13" hidden="1">'Letter of Discount'!$I:$BE</definedName>
    <definedName name="Z_3E286A90_B39B_4EF7_ADAF_AD9055F4EE3F_.wvu.Cols" localSheetId="16" hidden="1">'N-W (Cr.)'!$C:$C,'N-W (Cr.)'!$H:$H,'N-W (Cr.)'!$M:$M,'N-W (Cr.)'!$R:$R</definedName>
    <definedName name="Z_3E286A90_B39B_4EF7_ADAF_AD9055F4EE3F_.wvu.Cols" localSheetId="3" hidden="1">'Sch-1a'!$L:$AH,'Sch-1a'!$AK:$BC</definedName>
    <definedName name="Z_3E286A90_B39B_4EF7_ADAF_AD9055F4EE3F_.wvu.Cols" localSheetId="4" hidden="1">'Sch-1b '!$K:$P,'Sch-1b '!$U:$AN</definedName>
    <definedName name="Z_3E286A90_B39B_4EF7_ADAF_AD9055F4EE3F_.wvu.Cols" localSheetId="5" hidden="1">'Sch-2'!$P:$AN</definedName>
    <definedName name="Z_3E286A90_B39B_4EF7_ADAF_AD9055F4EE3F_.wvu.Cols" localSheetId="6" hidden="1">'Sch-3'!$O:$AM</definedName>
    <definedName name="Z_3E286A90_B39B_4EF7_ADAF_AD9055F4EE3F_.wvu.Cols" localSheetId="10" hidden="1">'Sch-4'!$F:$CG</definedName>
    <definedName name="Z_3E286A90_B39B_4EF7_ADAF_AD9055F4EE3F_.wvu.Cols" localSheetId="11" hidden="1">'Sch-5 '!$J:$J,'Sch-5 '!$L:$CB</definedName>
    <definedName name="Z_3E286A90_B39B_4EF7_ADAF_AD9055F4EE3F_.wvu.Cols" localSheetId="12" hidden="1">'Sch-5 (After Discount)'!$F:$H,'Sch-5 (After Discount)'!$J:$J</definedName>
    <definedName name="Z_3E286A90_B39B_4EF7_ADAF_AD9055F4EE3F_.wvu.FilterData" localSheetId="4" hidden="1">'Sch-1b '!#REF!</definedName>
    <definedName name="Z_3E286A90_B39B_4EF7_ADAF_AD9055F4EE3F_.wvu.PrintArea" localSheetId="20" hidden="1">'Bid Form 2nd Envelope'!$A$1:$F$68</definedName>
    <definedName name="Z_3E286A90_B39B_4EF7_ADAF_AD9055F4EE3F_.wvu.PrintArea" localSheetId="17" hidden="1">'Entry Tax'!$A$1:$E$16</definedName>
    <definedName name="Z_3E286A90_B39B_4EF7_ADAF_AD9055F4EE3F_.wvu.PrintArea" localSheetId="1" hidden="1">INSTRUCTIONS!$A$1:$J$38</definedName>
    <definedName name="Z_3E286A90_B39B_4EF7_ADAF_AD9055F4EE3F_.wvu.PrintArea" localSheetId="13" hidden="1">'Letter of Discount'!$A$1:$H$54</definedName>
    <definedName name="Z_3E286A90_B39B_4EF7_ADAF_AD9055F4EE3F_.wvu.PrintArea" localSheetId="18" hidden="1">Octroi!$A$1:$E$16</definedName>
    <definedName name="Z_3E286A90_B39B_4EF7_ADAF_AD9055F4EE3F_.wvu.PrintArea" localSheetId="19" hidden="1">'Other Taxes &amp; Duties'!$A$1:$F$16</definedName>
    <definedName name="Z_3E286A90_B39B_4EF7_ADAF_AD9055F4EE3F_.wvu.PrintArea" localSheetId="3" hidden="1">'Sch-1a'!$A$1:$H$35</definedName>
    <definedName name="Z_3E286A90_B39B_4EF7_ADAF_AD9055F4EE3F_.wvu.PrintArea" localSheetId="4" hidden="1">'Sch-1b '!$A$1:$J$37</definedName>
    <definedName name="Z_3E286A90_B39B_4EF7_ADAF_AD9055F4EE3F_.wvu.PrintArea" localSheetId="5" hidden="1">'Sch-2'!$A$1:$L$27</definedName>
    <definedName name="Z_3E286A90_B39B_4EF7_ADAF_AD9055F4EE3F_.wvu.PrintArea" localSheetId="6" hidden="1">'Sch-3'!$A$1:$N$29</definedName>
    <definedName name="Z_3E286A90_B39B_4EF7_ADAF_AD9055F4EE3F_.wvu.PrintArea" localSheetId="10" hidden="1">'Sch-4'!$A$1:$E$38</definedName>
    <definedName name="Z_3E286A90_B39B_4EF7_ADAF_AD9055F4EE3F_.wvu.PrintArea" localSheetId="7" hidden="1">'Sch-4a'!$A$1:$G$26</definedName>
    <definedName name="Z_3E286A90_B39B_4EF7_ADAF_AD9055F4EE3F_.wvu.PrintArea" localSheetId="8" hidden="1">'Sch-4b'!$A$1:$G$26</definedName>
    <definedName name="Z_3E286A90_B39B_4EF7_ADAF_AD9055F4EE3F_.wvu.PrintArea" localSheetId="9" hidden="1">'Sch-4c'!$A$1:$P$26</definedName>
    <definedName name="Z_3E286A90_B39B_4EF7_ADAF_AD9055F4EE3F_.wvu.PrintArea" localSheetId="11" hidden="1">'Sch-5 '!$A$1:$E$49</definedName>
    <definedName name="Z_3E286A90_B39B_4EF7_ADAF_AD9055F4EE3F_.wvu.PrintArea" localSheetId="12" hidden="1">'Sch-5 (After Discount)'!$A$1:$E$48</definedName>
    <definedName name="Z_3E286A90_B39B_4EF7_ADAF_AD9055F4EE3F_.wvu.PrintArea" localSheetId="14" hidden="1">'Sch-6a'!$A$1:$D$46</definedName>
    <definedName name="Z_3E286A90_B39B_4EF7_ADAF_AD9055F4EE3F_.wvu.PrintArea" localSheetId="15" hidden="1">'Sch-6b'!$A$1:$Q$52</definedName>
    <definedName name="Z_3E286A90_B39B_4EF7_ADAF_AD9055F4EE3F_.wvu.PrintTitles" localSheetId="3" hidden="1">'Sch-1a'!$17:$20</definedName>
    <definedName name="Z_3E286A90_B39B_4EF7_ADAF_AD9055F4EE3F_.wvu.PrintTitles" localSheetId="4" hidden="1">'Sch-1b '!$17:$19</definedName>
    <definedName name="Z_3E286A90_B39B_4EF7_ADAF_AD9055F4EE3F_.wvu.PrintTitles" localSheetId="5" hidden="1">'Sch-2'!$17:$20</definedName>
    <definedName name="Z_3E286A90_B39B_4EF7_ADAF_AD9055F4EE3F_.wvu.PrintTitles" localSheetId="6" hidden="1">'Sch-3'!$17:$20</definedName>
    <definedName name="Z_3E286A90_B39B_4EF7_ADAF_AD9055F4EE3F_.wvu.PrintTitles" localSheetId="10" hidden="1">'Sch-4'!$16:$16</definedName>
    <definedName name="Z_3E286A90_B39B_4EF7_ADAF_AD9055F4EE3F_.wvu.PrintTitles" localSheetId="7" hidden="1">'Sch-4a'!$16:$18</definedName>
    <definedName name="Z_3E286A90_B39B_4EF7_ADAF_AD9055F4EE3F_.wvu.PrintTitles" localSheetId="8" hidden="1">'Sch-4b'!$16:$18</definedName>
    <definedName name="Z_3E286A90_B39B_4EF7_ADAF_AD9055F4EE3F_.wvu.PrintTitles" localSheetId="11" hidden="1">'Sch-5 '!$16:$16</definedName>
    <definedName name="Z_3E286A90_B39B_4EF7_ADAF_AD9055F4EE3F_.wvu.PrintTitles" localSheetId="12" hidden="1">'Sch-5 (After Discount)'!$15:$15</definedName>
    <definedName name="Z_3E286A90_B39B_4EF7_ADAF_AD9055F4EE3F_.wvu.Rows" localSheetId="1" hidden="1">INSTRUCTIONS!$40:$55</definedName>
    <definedName name="Z_3E286A90_B39B_4EF7_ADAF_AD9055F4EE3F_.wvu.Rows" localSheetId="13" hidden="1">'Letter of Discount'!$66:$70,'Letter of Discount'!$87:$117</definedName>
    <definedName name="Z_3E286A90_B39B_4EF7_ADAF_AD9055F4EE3F_.wvu.Rows" localSheetId="3" hidden="1">'Sch-1a'!$18:$18,'Sch-1a'!#REF!,'Sch-1a'!$36:$644</definedName>
    <definedName name="Z_3E286A90_B39B_4EF7_ADAF_AD9055F4EE3F_.wvu.Rows" localSheetId="11" hidden="1">'Sch-5 '!$53:$57</definedName>
    <definedName name="Z_3E286A90_B39B_4EF7_ADAF_AD9055F4EE3F_.wvu.Rows" localSheetId="12" hidden="1">'Sch-5 (After Discount)'!$52:$62</definedName>
    <definedName name="Z_4F65FF32_EC61_4022_A399_2986D7B6B8B3_.wvu.Cols" localSheetId="20" hidden="1">'Bid Form 2nd Envelope'!$Z:$AJ</definedName>
    <definedName name="Z_4F65FF32_EC61_4022_A399_2986D7B6B8B3_.wvu.PrintArea" localSheetId="20" hidden="1">'Bid Form 2nd Envelope'!$A$1:$F$71</definedName>
    <definedName name="Z_4F65FF32_EC61_4022_A399_2986D7B6B8B3_.wvu.PrintArea" localSheetId="17" hidden="1">'Entry Tax'!$A$1:$E$16</definedName>
    <definedName name="Z_4F65FF32_EC61_4022_A399_2986D7B6B8B3_.wvu.PrintArea" localSheetId="18" hidden="1">Octroi!$A$1:$E$16</definedName>
    <definedName name="Z_4F65FF32_EC61_4022_A399_2986D7B6B8B3_.wvu.PrintArea" localSheetId="19" hidden="1">'Other Taxes &amp; Duties'!$A$1:$F$16</definedName>
    <definedName name="Z_57EC2AB3_459C_475C_AFE6_EBB6882FA67E_.wvu.Cols" localSheetId="2" hidden="1">'Name of Bidder'!$A$1:$A$65550,'Name of Bidder'!$E$1:$H$65550</definedName>
    <definedName name="Z_57EC2AB3_459C_475C_AFE6_EBB6882FA67E_.wvu.PrintArea" localSheetId="2" hidden="1">'Name of Bidder'!$B$1:$C$46</definedName>
    <definedName name="Z_57EC2AB3_459C_475C_AFE6_EBB6882FA67E_.wvu.Rows" localSheetId="2" hidden="1">'Name of Bidder'!$A$37:$IV$40</definedName>
    <definedName name="Z_582CF44B_0703_4CA2_AB84_00685031CD39_.wvu.Cols" localSheetId="2" hidden="1">'Name of Bidder'!$A$1:$A$65550,'Name of Bidder'!$E$1:$H$65550</definedName>
    <definedName name="Z_582CF44B_0703_4CA2_AB84_00685031CD39_.wvu.PrintArea" localSheetId="2" hidden="1">'Name of Bidder'!$B$1:$C$46</definedName>
    <definedName name="Z_582CF44B_0703_4CA2_AB84_00685031CD39_.wvu.Rows" localSheetId="2" hidden="1">'Name of Bidder'!$A$37:$IV$40</definedName>
    <definedName name="Z_58D82F59_8CF6_455F_B9F4_081499FDF243_.wvu.PrintArea" localSheetId="17" hidden="1">'Entry Tax'!$A$1:$E$16</definedName>
    <definedName name="Z_58D82F59_8CF6_455F_B9F4_081499FDF243_.wvu.PrintArea" localSheetId="18" hidden="1">Octroi!$A$1:$E$16</definedName>
    <definedName name="Z_58D82F59_8CF6_455F_B9F4_081499FDF243_.wvu.PrintArea" localSheetId="19" hidden="1">'Other Taxes &amp; Duties'!$A$1:$F$16</definedName>
    <definedName name="Z_67D3F443_CBF6_4C3B_9EBA_4FC7CEE92243_.wvu.Cols" localSheetId="20" hidden="1">'Bid Form 2nd Envelope'!$G:$J,'Bid Form 2nd Envelope'!$Z:$AA,'Bid Form 2nd Envelope'!$AE:$AJ</definedName>
    <definedName name="Z_67D3F443_CBF6_4C3B_9EBA_4FC7CEE92243_.wvu.Cols" localSheetId="13" hidden="1">'Letter of Discount'!$I:$T</definedName>
    <definedName name="Z_67D3F443_CBF6_4C3B_9EBA_4FC7CEE92243_.wvu.Cols" localSheetId="2" hidden="1">'Name of Bidder'!$A:$A,'Name of Bidder'!$D:$L,'Name of Bidder'!$IW:$IW,'Name of Bidder'!$SS:$SS,'Name of Bidder'!$ACO:$ACO,'Name of Bidder'!$AMK:$AMK,'Name of Bidder'!$AWG:$AWG,'Name of Bidder'!$BGC:$BGC,'Name of Bidder'!$BPY:$BPY,'Name of Bidder'!$BZU:$BZU,'Name of Bidder'!$CJQ:$CJQ,'Name of Bidder'!$CTM:$CTM,'Name of Bidder'!$DDI:$DDI,'Name of Bidder'!$DNE:$DNE,'Name of Bidder'!$DXA:$DXA,'Name of Bidder'!$EGW:$EGW,'Name of Bidder'!$EQS:$EQS,'Name of Bidder'!$FAO:$FAO,'Name of Bidder'!$FKK:$FKK,'Name of Bidder'!$FUG:$FUG,'Name of Bidder'!$GEC:$GEC,'Name of Bidder'!$GNY:$GNY,'Name of Bidder'!$GXU:$GXU,'Name of Bidder'!$HHQ:$HHQ,'Name of Bidder'!$HRM:$HRM,'Name of Bidder'!$IBI:$IBI,'Name of Bidder'!$ILE:$ILE,'Name of Bidder'!$IVA:$IVA,'Name of Bidder'!$JEW:$JEW,'Name of Bidder'!$JOS:$JOS,'Name of Bidder'!$JYO:$JYO,'Name of Bidder'!$KIK:$KIK,'Name of Bidder'!$KSG:$KSG,'Name of Bidder'!$LCC:$LCC,'Name of Bidder'!$LLY:$LLY,'Name of Bidder'!$LVU:$LVU,'Name of Bidder'!$MFQ:$MFQ,'Name of Bidder'!$MPM:$MPM,'Name of Bidder'!$MZI:$MZI,'Name of Bidder'!$NJE:$NJE,'Name of Bidder'!$NTA:$NTA,'Name of Bidder'!$OCW:$OCW,'Name of Bidder'!$OMS:$OMS,'Name of Bidder'!$OWO:$OWO,'Name of Bidder'!$PGK:$PGK,'Name of Bidder'!$PQG:$PQG,'Name of Bidder'!$QAC:$QAC,'Name of Bidder'!$QJY:$QJY,'Name of Bidder'!$QTU:$QTU,'Name of Bidder'!$RDQ:$RDQ,'Name of Bidder'!$RNM:$RNM,'Name of Bidder'!$RXI:$RXI,'Name of Bidder'!$SHE:$SHE,'Name of Bidder'!$SRA:$SRA,'Name of Bidder'!$TAW:$TAW,'Name of Bidder'!$TKS:$TKS,'Name of Bidder'!$TUO:$TUO,'Name of Bidder'!$UEK:$UEK,'Name of Bidder'!$UOG:$UOG,'Name of Bidder'!$UYC:$UYC,'Name of Bidder'!$VHY:$VHY,'Name of Bidder'!$VRU:$VRU,'Name of Bidder'!$WBQ:$WBQ,'Name of Bidder'!$WLM:$WLM,'Name of Bidder'!$WVI:$WVI</definedName>
    <definedName name="Z_67D3F443_CBF6_4C3B_9EBA_4FC7CEE92243_.wvu.Cols" localSheetId="16" hidden="1">'N-W (Cr.)'!$C:$C,'N-W (Cr.)'!$H:$H,'N-W (Cr.)'!$M:$M,'N-W (Cr.)'!$R:$R</definedName>
    <definedName name="Z_67D3F443_CBF6_4C3B_9EBA_4FC7CEE92243_.wvu.Cols" localSheetId="3" hidden="1">'Sch-1a'!$G:$G,'Sch-1a'!$L:$L,'Sch-1a'!$P:$Q</definedName>
    <definedName name="Z_67D3F443_CBF6_4C3B_9EBA_4FC7CEE92243_.wvu.Cols" localSheetId="4" hidden="1">'Sch-1b '!$C:$D,'Sch-1b '!$J:$J</definedName>
    <definedName name="Z_67D3F443_CBF6_4C3B_9EBA_4FC7CEE92243_.wvu.Cols" localSheetId="5" hidden="1">'Sch-2'!$G:$H,'Sch-2'!#REF!</definedName>
    <definedName name="Z_67D3F443_CBF6_4C3B_9EBA_4FC7CEE92243_.wvu.Cols" localSheetId="6" hidden="1">'Sch-3'!$C:$D,'Sch-3'!#REF!</definedName>
    <definedName name="Z_67D3F443_CBF6_4C3B_9EBA_4FC7CEE92243_.wvu.Cols" localSheetId="10" hidden="1">'Sch-4'!$F:$L</definedName>
    <definedName name="Z_67D3F443_CBF6_4C3B_9EBA_4FC7CEE92243_.wvu.Cols" localSheetId="9" hidden="1">'Sch-4c'!$Q:$Q</definedName>
    <definedName name="Z_67D3F443_CBF6_4C3B_9EBA_4FC7CEE92243_.wvu.Cols" localSheetId="11" hidden="1">'Sch-5 '!$L:$L</definedName>
    <definedName name="Z_67D3F443_CBF6_4C3B_9EBA_4FC7CEE92243_.wvu.Cols" localSheetId="15" hidden="1">'Sch-6b'!$Q:$Q</definedName>
    <definedName name="Z_67D3F443_CBF6_4C3B_9EBA_4FC7CEE92243_.wvu.FilterData" localSheetId="3" hidden="1">'Sch-1a'!$E$1:$E$1165</definedName>
    <definedName name="Z_67D3F443_CBF6_4C3B_9EBA_4FC7CEE92243_.wvu.FilterData" localSheetId="4" hidden="1">'Sch-1b '!$E$1:$E$329</definedName>
    <definedName name="Z_67D3F443_CBF6_4C3B_9EBA_4FC7CEE92243_.wvu.FilterData" localSheetId="5" hidden="1">'Sch-2'!$J$1:$J$27</definedName>
    <definedName name="Z_67D3F443_CBF6_4C3B_9EBA_4FC7CEE92243_.wvu.FilterData" localSheetId="6" hidden="1">'Sch-3'!$I$1:$I$433</definedName>
    <definedName name="Z_67D3F443_CBF6_4C3B_9EBA_4FC7CEE92243_.wvu.PrintArea" localSheetId="20" hidden="1">'Bid Form 2nd Envelope'!$A$1:$F$68</definedName>
    <definedName name="Z_67D3F443_CBF6_4C3B_9EBA_4FC7CEE92243_.wvu.PrintArea" localSheetId="0" hidden="1">Cover!$A$1:$F$15</definedName>
    <definedName name="Z_67D3F443_CBF6_4C3B_9EBA_4FC7CEE92243_.wvu.PrintArea" localSheetId="17" hidden="1">'Entry Tax'!$A$1:$E$16</definedName>
    <definedName name="Z_67D3F443_CBF6_4C3B_9EBA_4FC7CEE92243_.wvu.PrintArea" localSheetId="1" hidden="1">INSTRUCTIONS!$A$1:$J$39</definedName>
    <definedName name="Z_67D3F443_CBF6_4C3B_9EBA_4FC7CEE92243_.wvu.PrintArea" localSheetId="13" hidden="1">'Letter of Discount'!$A$1:$H$54</definedName>
    <definedName name="Z_67D3F443_CBF6_4C3B_9EBA_4FC7CEE92243_.wvu.PrintArea" localSheetId="2" hidden="1">'Name of Bidder'!$B$1:$C$46</definedName>
    <definedName name="Z_67D3F443_CBF6_4C3B_9EBA_4FC7CEE92243_.wvu.PrintArea" localSheetId="18" hidden="1">Octroi!$A$1:$E$16</definedName>
    <definedName name="Z_67D3F443_CBF6_4C3B_9EBA_4FC7CEE92243_.wvu.PrintArea" localSheetId="19" hidden="1">'Other Taxes &amp; Duties'!$A$1:$F$16</definedName>
    <definedName name="Z_67D3F443_CBF6_4C3B_9EBA_4FC7CEE92243_.wvu.PrintArea" localSheetId="3" hidden="1">'Sch-1a'!$A$1:$I$33</definedName>
    <definedName name="Z_67D3F443_CBF6_4C3B_9EBA_4FC7CEE92243_.wvu.PrintArea" localSheetId="4" hidden="1">'Sch-1b '!$A$1:$H$32</definedName>
    <definedName name="Z_67D3F443_CBF6_4C3B_9EBA_4FC7CEE92243_.wvu.PrintArea" localSheetId="5" hidden="1">'Sch-2'!$A$1:$R$27</definedName>
    <definedName name="Z_67D3F443_CBF6_4C3B_9EBA_4FC7CEE92243_.wvu.PrintArea" localSheetId="6" hidden="1">'Sch-3'!$A$1:$N$30</definedName>
    <definedName name="Z_67D3F443_CBF6_4C3B_9EBA_4FC7CEE92243_.wvu.PrintArea" localSheetId="10" hidden="1">'Sch-4'!$A$1:$E$37</definedName>
    <definedName name="Z_67D3F443_CBF6_4C3B_9EBA_4FC7CEE92243_.wvu.PrintArea" localSheetId="7" hidden="1">'Sch-4a'!$A$1:$G$26</definedName>
    <definedName name="Z_67D3F443_CBF6_4C3B_9EBA_4FC7CEE92243_.wvu.PrintArea" localSheetId="8" hidden="1">'Sch-4b'!$A$1:$G$26</definedName>
    <definedName name="Z_67D3F443_CBF6_4C3B_9EBA_4FC7CEE92243_.wvu.PrintArea" localSheetId="9" hidden="1">'Sch-4c'!$A$1:$P$26</definedName>
    <definedName name="Z_67D3F443_CBF6_4C3B_9EBA_4FC7CEE92243_.wvu.PrintArea" localSheetId="11" hidden="1">'Sch-5 '!$A$1:$E$47</definedName>
    <definedName name="Z_67D3F443_CBF6_4C3B_9EBA_4FC7CEE92243_.wvu.PrintArea" localSheetId="12" hidden="1">'Sch-5 (After Discount)'!$A$1:$E$48</definedName>
    <definedName name="Z_67D3F443_CBF6_4C3B_9EBA_4FC7CEE92243_.wvu.PrintArea" localSheetId="14" hidden="1">'Sch-6a'!$A$1:$D$44</definedName>
    <definedName name="Z_67D3F443_CBF6_4C3B_9EBA_4FC7CEE92243_.wvu.PrintArea" localSheetId="15" hidden="1">'Sch-6b'!$A$1:$P$52</definedName>
    <definedName name="Z_67D3F443_CBF6_4C3B_9EBA_4FC7CEE92243_.wvu.PrintTitles" localSheetId="3" hidden="1">'Sch-1a'!$17:$20</definedName>
    <definedName name="Z_67D3F443_CBF6_4C3B_9EBA_4FC7CEE92243_.wvu.PrintTitles" localSheetId="4" hidden="1">'Sch-1b '!$17:$19</definedName>
    <definedName name="Z_67D3F443_CBF6_4C3B_9EBA_4FC7CEE92243_.wvu.PrintTitles" localSheetId="5" hidden="1">'Sch-2'!$17:$20</definedName>
    <definedName name="Z_67D3F443_CBF6_4C3B_9EBA_4FC7CEE92243_.wvu.PrintTitles" localSheetId="6" hidden="1">'Sch-3'!$17:$20</definedName>
    <definedName name="Z_67D3F443_CBF6_4C3B_9EBA_4FC7CEE92243_.wvu.PrintTitles" localSheetId="10" hidden="1">'Sch-4'!$16:$16</definedName>
    <definedName name="Z_67D3F443_CBF6_4C3B_9EBA_4FC7CEE92243_.wvu.PrintTitles" localSheetId="7" hidden="1">'Sch-4a'!$16:$18</definedName>
    <definedName name="Z_67D3F443_CBF6_4C3B_9EBA_4FC7CEE92243_.wvu.PrintTitles" localSheetId="8" hidden="1">'Sch-4b'!$16:$18</definedName>
    <definedName name="Z_67D3F443_CBF6_4C3B_9EBA_4FC7CEE92243_.wvu.PrintTitles" localSheetId="11" hidden="1">'Sch-5 '!$16:$16</definedName>
    <definedName name="Z_67D3F443_CBF6_4C3B_9EBA_4FC7CEE92243_.wvu.PrintTitles" localSheetId="12" hidden="1">'Sch-5 (After Discount)'!$15:$15</definedName>
    <definedName name="Z_67D3F443_CBF6_4C3B_9EBA_4FC7CEE92243_.wvu.Rows" localSheetId="20" hidden="1">'Bid Form 2nd Envelope'!$27:$27,'Bid Form 2nd Envelope'!$43:$45</definedName>
    <definedName name="Z_67D3F443_CBF6_4C3B_9EBA_4FC7CEE92243_.wvu.Rows" localSheetId="1" hidden="1">INSTRUCTIONS!$31:$33,INSTRUCTIONS!$40:$55</definedName>
    <definedName name="Z_67D3F443_CBF6_4C3B_9EBA_4FC7CEE92243_.wvu.Rows" localSheetId="13" hidden="1">'Letter of Discount'!$29:$29,'Letter of Discount'!$39:$39,'Letter of Discount'!$43:$46</definedName>
    <definedName name="Z_67D3F443_CBF6_4C3B_9EBA_4FC7CEE92243_.wvu.Rows" localSheetId="2" hidden="1">'Name of Bidder'!$33:$41</definedName>
    <definedName name="Z_67D3F443_CBF6_4C3B_9EBA_4FC7CEE92243_.wvu.Rows" localSheetId="3" hidden="1">'Sch-1a'!$36:$36</definedName>
    <definedName name="Z_67D3F443_CBF6_4C3B_9EBA_4FC7CEE92243_.wvu.Rows" localSheetId="4" hidden="1">'Sch-1b '!$35:$48</definedName>
    <definedName name="Z_67D3F443_CBF6_4C3B_9EBA_4FC7CEE92243_.wvu.Rows" localSheetId="5" hidden="1">'Sch-2'!#REF!</definedName>
    <definedName name="Z_67D3F443_CBF6_4C3B_9EBA_4FC7CEE92243_.wvu.Rows" localSheetId="11" hidden="1">'Sch-5 '!$53:$57</definedName>
    <definedName name="Z_67D3F443_CBF6_4C3B_9EBA_4FC7CEE92243_.wvu.Rows" localSheetId="12" hidden="1">'Sch-5 (After Discount)'!$29:$30,'Sch-5 (After Discount)'!$52:$62</definedName>
    <definedName name="Z_67D3F443_CBF6_4C3B_9EBA_4FC7CEE92243_.wvu.Rows" localSheetId="14" hidden="1">'Sch-6a'!$24:$40</definedName>
    <definedName name="Z_67D3F443_CBF6_4C3B_9EBA_4FC7CEE92243_.wvu.Rows" localSheetId="15" hidden="1">'Sch-6b'!$23:$39,'Sch-6b'!$43:$46,'Sch-6b'!$57:$61</definedName>
    <definedName name="Z_696D9240_6693_44E8_B9A4_2BFADD101EE2_.wvu.PrintArea" localSheetId="17" hidden="1">'Entry Tax'!$A$1:$E$16</definedName>
    <definedName name="Z_696D9240_6693_44E8_B9A4_2BFADD101EE2_.wvu.PrintArea" localSheetId="18" hidden="1">Octroi!$A$1:$E$16</definedName>
    <definedName name="Z_696D9240_6693_44E8_B9A4_2BFADD101EE2_.wvu.PrintArea" localSheetId="19" hidden="1">'Other Taxes &amp; Duties'!$A$1:$F$16</definedName>
    <definedName name="Z_6B2C1320_5106_401D_86E8_03FFC7419150_.wvu.Cols" localSheetId="2" hidden="1">'Name of Bidder'!$A$1:$A$65550,'Name of Bidder'!$F$1:$H$65550</definedName>
    <definedName name="Z_6B2C1320_5106_401D_86E8_03FFC7419150_.wvu.PrintArea" localSheetId="2" hidden="1">'Name of Bidder'!$B$1:$C$46</definedName>
    <definedName name="Z_6B2C1320_5106_401D_86E8_03FFC7419150_.wvu.Rows" localSheetId="2" hidden="1">'Name of Bidder'!$A$37:$IV$40</definedName>
    <definedName name="Z_7527CCC4_C8B6_482F_90D5_BF554E282AAA_.wvu.PrintArea" localSheetId="20" hidden="1">'Bid Form 2nd Envelope'!$A$1:$F$71</definedName>
    <definedName name="Z_7527CCC4_C8B6_482F_90D5_BF554E282AAA_.wvu.PrintArea" localSheetId="17" hidden="1">'Entry Tax'!$A$1:$E$16</definedName>
    <definedName name="Z_7527CCC4_C8B6_482F_90D5_BF554E282AAA_.wvu.PrintArea" localSheetId="18" hidden="1">Octroi!$A$1:$E$16</definedName>
    <definedName name="Z_7527CCC4_C8B6_482F_90D5_BF554E282AAA_.wvu.PrintArea" localSheetId="19" hidden="1">'Other Taxes &amp; Duties'!$A$1:$F$16</definedName>
    <definedName name="Z_7FED4A88_DA6B_4AEC_96D2_BAE29634CEBD_.wvu.Cols" localSheetId="2" hidden="1">'Name of Bidder'!$A$1:$A$65550,'Name of Bidder'!$E$1:$H$65550</definedName>
    <definedName name="Z_7FED4A88_DA6B_4AEC_96D2_BAE29634CEBD_.wvu.PrintArea" localSheetId="2" hidden="1">'Name of Bidder'!$B$1:$C$46</definedName>
    <definedName name="Z_7FED4A88_DA6B_4AEC_96D2_BAE29634CEBD_.wvu.Rows" localSheetId="2" hidden="1">'Name of Bidder'!$A$37:$IV$40</definedName>
    <definedName name="Z_8FC47E04_BCF9_4504_9FDA_F8529AE0A203_.wvu.Cols" localSheetId="20" hidden="1">'Bid Form 2nd Envelope'!$G:$J</definedName>
    <definedName name="Z_8FC47E04_BCF9_4504_9FDA_F8529AE0A203_.wvu.Cols" localSheetId="13" hidden="1">'Letter of Discount'!$I:$T</definedName>
    <definedName name="Z_8FC47E04_BCF9_4504_9FDA_F8529AE0A203_.wvu.Cols" localSheetId="2" hidden="1">'Name of Bidder'!$A:$A,'Name of Bidder'!$D:$F,'Name of Bidder'!$IW:$IW,'Name of Bidder'!$SS:$SS,'Name of Bidder'!$ACO:$ACO,'Name of Bidder'!$AMK:$AMK,'Name of Bidder'!$AWG:$AWG,'Name of Bidder'!$BGC:$BGC,'Name of Bidder'!$BPY:$BPY,'Name of Bidder'!$BZU:$BZU,'Name of Bidder'!$CJQ:$CJQ,'Name of Bidder'!$CTM:$CTM,'Name of Bidder'!$DDI:$DDI,'Name of Bidder'!$DNE:$DNE,'Name of Bidder'!$DXA:$DXA,'Name of Bidder'!$EGW:$EGW,'Name of Bidder'!$EQS:$EQS,'Name of Bidder'!$FAO:$FAO,'Name of Bidder'!$FKK:$FKK,'Name of Bidder'!$FUG:$FUG,'Name of Bidder'!$GEC:$GEC,'Name of Bidder'!$GNY:$GNY,'Name of Bidder'!$GXU:$GXU,'Name of Bidder'!$HHQ:$HHQ,'Name of Bidder'!$HRM:$HRM,'Name of Bidder'!$IBI:$IBI,'Name of Bidder'!$ILE:$ILE,'Name of Bidder'!$IVA:$IVA,'Name of Bidder'!$JEW:$JEW,'Name of Bidder'!$JOS:$JOS,'Name of Bidder'!$JYO:$JYO,'Name of Bidder'!$KIK:$KIK,'Name of Bidder'!$KSG:$KSG,'Name of Bidder'!$LCC:$LCC,'Name of Bidder'!$LLY:$LLY,'Name of Bidder'!$LVU:$LVU,'Name of Bidder'!$MFQ:$MFQ,'Name of Bidder'!$MPM:$MPM,'Name of Bidder'!$MZI:$MZI,'Name of Bidder'!$NJE:$NJE,'Name of Bidder'!$NTA:$NTA,'Name of Bidder'!$OCW:$OCW,'Name of Bidder'!$OMS:$OMS,'Name of Bidder'!$OWO:$OWO,'Name of Bidder'!$PGK:$PGK,'Name of Bidder'!$PQG:$PQG,'Name of Bidder'!$QAC:$QAC,'Name of Bidder'!$QJY:$QJY,'Name of Bidder'!$QTU:$QTU,'Name of Bidder'!$RDQ:$RDQ,'Name of Bidder'!$RNM:$RNM,'Name of Bidder'!$RXI:$RXI,'Name of Bidder'!$SHE:$SHE,'Name of Bidder'!$SRA:$SRA,'Name of Bidder'!$TAW:$TAW,'Name of Bidder'!$TKS:$TKS,'Name of Bidder'!$TUO:$TUO,'Name of Bidder'!$UEK:$UEK,'Name of Bidder'!$UOG:$UOG,'Name of Bidder'!$UYC:$UYC,'Name of Bidder'!$VHY:$VHY,'Name of Bidder'!$VRU:$VRU,'Name of Bidder'!$WBQ:$WBQ,'Name of Bidder'!$WLM:$WLM,'Name of Bidder'!$WVI:$WVI</definedName>
    <definedName name="Z_8FC47E04_BCF9_4504_9FDA_F8529AE0A203_.wvu.Cols" localSheetId="16" hidden="1">'N-W (Cr.)'!$C:$C,'N-W (Cr.)'!$H:$H,'N-W (Cr.)'!$M:$M,'N-W (Cr.)'!$R:$R</definedName>
    <definedName name="Z_8FC47E04_BCF9_4504_9FDA_F8529AE0A203_.wvu.Cols" localSheetId="3" hidden="1">'Sch-1a'!$G:$G,'Sch-1a'!$L:$L,'Sch-1a'!$P:$Q</definedName>
    <definedName name="Z_8FC47E04_BCF9_4504_9FDA_F8529AE0A203_.wvu.Cols" localSheetId="4" hidden="1">'Sch-1b '!$C:$D,'Sch-1b '!$J:$Q</definedName>
    <definedName name="Z_8FC47E04_BCF9_4504_9FDA_F8529AE0A203_.wvu.Cols" localSheetId="5" hidden="1">'Sch-2'!$G:$H,'Sch-2'!#REF!</definedName>
    <definedName name="Z_8FC47E04_BCF9_4504_9FDA_F8529AE0A203_.wvu.Cols" localSheetId="6" hidden="1">'Sch-3'!$C:$D,'Sch-3'!#REF!</definedName>
    <definedName name="Z_8FC47E04_BCF9_4504_9FDA_F8529AE0A203_.wvu.Cols" localSheetId="10" hidden="1">'Sch-4'!$F:$L</definedName>
    <definedName name="Z_8FC47E04_BCF9_4504_9FDA_F8529AE0A203_.wvu.Cols" localSheetId="9" hidden="1">'Sch-4c'!$Q:$Q</definedName>
    <definedName name="Z_8FC47E04_BCF9_4504_9FDA_F8529AE0A203_.wvu.Cols" localSheetId="11" hidden="1">'Sch-5 '!$L:$L</definedName>
    <definedName name="Z_8FC47E04_BCF9_4504_9FDA_F8529AE0A203_.wvu.Cols" localSheetId="12" hidden="1">'Sch-5 (After Discount)'!$F:$G</definedName>
    <definedName name="Z_8FC47E04_BCF9_4504_9FDA_F8529AE0A203_.wvu.Cols" localSheetId="15" hidden="1">'Sch-6b'!$Q:$Q</definedName>
    <definedName name="Z_8FC47E04_BCF9_4504_9FDA_F8529AE0A203_.wvu.FilterData" localSheetId="3" hidden="1">'Sch-1a'!$E$1:$E$1165</definedName>
    <definedName name="Z_8FC47E04_BCF9_4504_9FDA_F8529AE0A203_.wvu.FilterData" localSheetId="4" hidden="1">'Sch-1b '!$E$1:$E$329</definedName>
    <definedName name="Z_8FC47E04_BCF9_4504_9FDA_F8529AE0A203_.wvu.FilterData" localSheetId="5" hidden="1">'Sch-2'!$J$1:$J$27</definedName>
    <definedName name="Z_8FC47E04_BCF9_4504_9FDA_F8529AE0A203_.wvu.FilterData" localSheetId="6" hidden="1">'Sch-3'!$I$1:$I$433</definedName>
    <definedName name="Z_8FC47E04_BCF9_4504_9FDA_F8529AE0A203_.wvu.PrintArea" localSheetId="20" hidden="1">'Bid Form 2nd Envelope'!$A$1:$F$68</definedName>
    <definedName name="Z_8FC47E04_BCF9_4504_9FDA_F8529AE0A203_.wvu.PrintArea" localSheetId="0" hidden="1">Cover!$A$1:$F$15</definedName>
    <definedName name="Z_8FC47E04_BCF9_4504_9FDA_F8529AE0A203_.wvu.PrintArea" localSheetId="17" hidden="1">'Entry Tax'!$A$1:$E$16</definedName>
    <definedName name="Z_8FC47E04_BCF9_4504_9FDA_F8529AE0A203_.wvu.PrintArea" localSheetId="1" hidden="1">INSTRUCTIONS!$A$1:$J$39</definedName>
    <definedName name="Z_8FC47E04_BCF9_4504_9FDA_F8529AE0A203_.wvu.PrintArea" localSheetId="13" hidden="1">'Letter of Discount'!$A$1:$H$54</definedName>
    <definedName name="Z_8FC47E04_BCF9_4504_9FDA_F8529AE0A203_.wvu.PrintArea" localSheetId="2" hidden="1">'Name of Bidder'!$B$1:$C$46</definedName>
    <definedName name="Z_8FC47E04_BCF9_4504_9FDA_F8529AE0A203_.wvu.PrintArea" localSheetId="18" hidden="1">Octroi!$A$1:$E$16</definedName>
    <definedName name="Z_8FC47E04_BCF9_4504_9FDA_F8529AE0A203_.wvu.PrintArea" localSheetId="19" hidden="1">'Other Taxes &amp; Duties'!$A$1:$F$16</definedName>
    <definedName name="Z_8FC47E04_BCF9_4504_9FDA_F8529AE0A203_.wvu.PrintArea" localSheetId="3" hidden="1">'Sch-1a'!$A$1:$I$33</definedName>
    <definedName name="Z_8FC47E04_BCF9_4504_9FDA_F8529AE0A203_.wvu.PrintArea" localSheetId="4" hidden="1">'Sch-1b '!$A$1:$H$32</definedName>
    <definedName name="Z_8FC47E04_BCF9_4504_9FDA_F8529AE0A203_.wvu.PrintArea" localSheetId="5" hidden="1">'Sch-2'!$A$1:$R$27</definedName>
    <definedName name="Z_8FC47E04_BCF9_4504_9FDA_F8529AE0A203_.wvu.PrintArea" localSheetId="6" hidden="1">'Sch-3'!$A$1:$N$30</definedName>
    <definedName name="Z_8FC47E04_BCF9_4504_9FDA_F8529AE0A203_.wvu.PrintArea" localSheetId="10" hidden="1">'Sch-4'!$A$1:$E$37</definedName>
    <definedName name="Z_8FC47E04_BCF9_4504_9FDA_F8529AE0A203_.wvu.PrintArea" localSheetId="7" hidden="1">'Sch-4a'!$A$1:$G$26</definedName>
    <definedName name="Z_8FC47E04_BCF9_4504_9FDA_F8529AE0A203_.wvu.PrintArea" localSheetId="8" hidden="1">'Sch-4b'!$A$1:$G$26</definedName>
    <definedName name="Z_8FC47E04_BCF9_4504_9FDA_F8529AE0A203_.wvu.PrintArea" localSheetId="9" hidden="1">'Sch-4c'!$A$1:$P$26</definedName>
    <definedName name="Z_8FC47E04_BCF9_4504_9FDA_F8529AE0A203_.wvu.PrintArea" localSheetId="11" hidden="1">'Sch-5 '!$A$1:$E$47</definedName>
    <definedName name="Z_8FC47E04_BCF9_4504_9FDA_F8529AE0A203_.wvu.PrintArea" localSheetId="12" hidden="1">'Sch-5 (After Discount)'!$A$1:$E$48</definedName>
    <definedName name="Z_8FC47E04_BCF9_4504_9FDA_F8529AE0A203_.wvu.PrintArea" localSheetId="14" hidden="1">'Sch-6a'!$A$1:$D$44</definedName>
    <definedName name="Z_8FC47E04_BCF9_4504_9FDA_F8529AE0A203_.wvu.PrintArea" localSheetId="15" hidden="1">'Sch-6b'!$A$1:$P$52</definedName>
    <definedName name="Z_8FC47E04_BCF9_4504_9FDA_F8529AE0A203_.wvu.PrintTitles" localSheetId="3" hidden="1">'Sch-1a'!$17:$20</definedName>
    <definedName name="Z_8FC47E04_BCF9_4504_9FDA_F8529AE0A203_.wvu.PrintTitles" localSheetId="4" hidden="1">'Sch-1b '!$17:$19</definedName>
    <definedName name="Z_8FC47E04_BCF9_4504_9FDA_F8529AE0A203_.wvu.PrintTitles" localSheetId="5" hidden="1">'Sch-2'!$17:$20</definedName>
    <definedName name="Z_8FC47E04_BCF9_4504_9FDA_F8529AE0A203_.wvu.PrintTitles" localSheetId="6" hidden="1">'Sch-3'!$17:$20</definedName>
    <definedName name="Z_8FC47E04_BCF9_4504_9FDA_F8529AE0A203_.wvu.PrintTitles" localSheetId="10" hidden="1">'Sch-4'!$16:$16</definedName>
    <definedName name="Z_8FC47E04_BCF9_4504_9FDA_F8529AE0A203_.wvu.PrintTitles" localSheetId="7" hidden="1">'Sch-4a'!$16:$18</definedName>
    <definedName name="Z_8FC47E04_BCF9_4504_9FDA_F8529AE0A203_.wvu.PrintTitles" localSheetId="8" hidden="1">'Sch-4b'!$16:$18</definedName>
    <definedName name="Z_8FC47E04_BCF9_4504_9FDA_F8529AE0A203_.wvu.PrintTitles" localSheetId="11" hidden="1">'Sch-5 '!$16:$16</definedName>
    <definedName name="Z_8FC47E04_BCF9_4504_9FDA_F8529AE0A203_.wvu.PrintTitles" localSheetId="12" hidden="1">'Sch-5 (After Discount)'!$15:$15</definedName>
    <definedName name="Z_8FC47E04_BCF9_4504_9FDA_F8529AE0A203_.wvu.Rows" localSheetId="20" hidden="1">'Bid Form 2nd Envelope'!$43:$45</definedName>
    <definedName name="Z_8FC47E04_BCF9_4504_9FDA_F8529AE0A203_.wvu.Rows" localSheetId="1" hidden="1">INSTRUCTIONS!$31:$33,INSTRUCTIONS!$40:$55</definedName>
    <definedName name="Z_8FC47E04_BCF9_4504_9FDA_F8529AE0A203_.wvu.Rows" localSheetId="13" hidden="1">'Letter of Discount'!$43:$46</definedName>
    <definedName name="Z_8FC47E04_BCF9_4504_9FDA_F8529AE0A203_.wvu.Rows" localSheetId="2" hidden="1">'Name of Bidder'!$33:$41</definedName>
    <definedName name="Z_8FC47E04_BCF9_4504_9FDA_F8529AE0A203_.wvu.Rows" localSheetId="3" hidden="1">'Sch-1a'!$36:$36</definedName>
    <definedName name="Z_8FC47E04_BCF9_4504_9FDA_F8529AE0A203_.wvu.Rows" localSheetId="4" hidden="1">'Sch-1b '!$35:$48</definedName>
    <definedName name="Z_8FC47E04_BCF9_4504_9FDA_F8529AE0A203_.wvu.Rows" localSheetId="5" hidden="1">'Sch-2'!#REF!</definedName>
    <definedName name="Z_8FC47E04_BCF9_4504_9FDA_F8529AE0A203_.wvu.Rows" localSheetId="11" hidden="1">'Sch-5 '!$53:$57</definedName>
    <definedName name="Z_8FC47E04_BCF9_4504_9FDA_F8529AE0A203_.wvu.Rows" localSheetId="12" hidden="1">'Sch-5 (After Discount)'!$52:$62</definedName>
    <definedName name="Z_8FC47E04_BCF9_4504_9FDA_F8529AE0A203_.wvu.Rows" localSheetId="14" hidden="1">'Sch-6a'!$24:$40</definedName>
    <definedName name="Z_8FC47E04_BCF9_4504_9FDA_F8529AE0A203_.wvu.Rows" localSheetId="15" hidden="1">'Sch-6b'!$23:$39,'Sch-6b'!$43:$46,'Sch-6b'!$57:$61</definedName>
    <definedName name="Z_902C40DA_376E_410F_87E5_8188D8393A84_.wvu.Cols" localSheetId="13" hidden="1">'Letter of Discount'!$I:$U</definedName>
    <definedName name="Z_902C40DA_376E_410F_87E5_8188D8393A84_.wvu.Cols" localSheetId="2" hidden="1">'Name of Bidder'!$A$1:$A$65550</definedName>
    <definedName name="Z_902C40DA_376E_410F_87E5_8188D8393A84_.wvu.PrintArea" localSheetId="13" hidden="1">'Letter of Discount'!$A$1:$H$56</definedName>
    <definedName name="Z_902C40DA_376E_410F_87E5_8188D8393A84_.wvu.PrintArea" localSheetId="2" hidden="1">'Name of Bidder'!$B$1:$C$46</definedName>
    <definedName name="Z_902C40DA_376E_410F_87E5_8188D8393A84_.wvu.PrintArea" localSheetId="10" hidden="1">'Sch-4'!$A$3:$E$39</definedName>
    <definedName name="Z_902C40DA_376E_410F_87E5_8188D8393A84_.wvu.Rows" localSheetId="2" hidden="1">'Name of Bidder'!$A$37:$IV$40</definedName>
    <definedName name="Z_902C40DA_376E_410F_87E5_8188D8393A84_.wvu.Rows" localSheetId="10" hidden="1">'Sch-4'!#REF!,'Sch-4'!#REF!,'Sch-4'!$33:$33</definedName>
    <definedName name="Z_94091156_7D66_41B0_B463_5F36D4BD634D_.wvu.Cols" localSheetId="20" hidden="1">'Bid Form 2nd Envelope'!$G:$J,'Bid Form 2nd Envelope'!$L:$M,'Bid Form 2nd Envelope'!$Z:$AA,'Bid Form 2nd Envelope'!$AE:$AJ</definedName>
    <definedName name="Z_94091156_7D66_41B0_B463_5F36D4BD634D_.wvu.Cols" localSheetId="13" hidden="1">'Letter of Discount'!$I:$T</definedName>
    <definedName name="Z_94091156_7D66_41B0_B463_5F36D4BD634D_.wvu.Cols" localSheetId="2" hidden="1">'Name of Bidder'!$A:$A,'Name of Bidder'!$D:$F,'Name of Bidder'!$L:$L,'Name of Bidder'!$IW:$IW,'Name of Bidder'!$SS:$SS,'Name of Bidder'!$ACO:$ACO,'Name of Bidder'!$AMK:$AMK,'Name of Bidder'!$AWG:$AWG,'Name of Bidder'!$BGC:$BGC,'Name of Bidder'!$BPY:$BPY,'Name of Bidder'!$BZU:$BZU,'Name of Bidder'!$CJQ:$CJQ,'Name of Bidder'!$CTM:$CTM,'Name of Bidder'!$DDI:$DDI,'Name of Bidder'!$DNE:$DNE,'Name of Bidder'!$DXA:$DXA,'Name of Bidder'!$EGW:$EGW,'Name of Bidder'!$EQS:$EQS,'Name of Bidder'!$FAO:$FAO,'Name of Bidder'!$FKK:$FKK,'Name of Bidder'!$FUG:$FUG,'Name of Bidder'!$GEC:$GEC,'Name of Bidder'!$GNY:$GNY,'Name of Bidder'!$GXU:$GXU,'Name of Bidder'!$HHQ:$HHQ,'Name of Bidder'!$HRM:$HRM,'Name of Bidder'!$IBI:$IBI,'Name of Bidder'!$ILE:$ILE,'Name of Bidder'!$IVA:$IVA,'Name of Bidder'!$JEW:$JEW,'Name of Bidder'!$JOS:$JOS,'Name of Bidder'!$JYO:$JYO,'Name of Bidder'!$KIK:$KIK,'Name of Bidder'!$KSG:$KSG,'Name of Bidder'!$LCC:$LCC,'Name of Bidder'!$LLY:$LLY,'Name of Bidder'!$LVU:$LVU,'Name of Bidder'!$MFQ:$MFQ,'Name of Bidder'!$MPM:$MPM,'Name of Bidder'!$MZI:$MZI,'Name of Bidder'!$NJE:$NJE,'Name of Bidder'!$NTA:$NTA,'Name of Bidder'!$OCW:$OCW,'Name of Bidder'!$OMS:$OMS,'Name of Bidder'!$OWO:$OWO,'Name of Bidder'!$PGK:$PGK,'Name of Bidder'!$PQG:$PQG,'Name of Bidder'!$QAC:$QAC,'Name of Bidder'!$QJY:$QJY,'Name of Bidder'!$QTU:$QTU,'Name of Bidder'!$RDQ:$RDQ,'Name of Bidder'!$RNM:$RNM,'Name of Bidder'!$RXI:$RXI,'Name of Bidder'!$SHE:$SHE,'Name of Bidder'!$SRA:$SRA,'Name of Bidder'!$TAW:$TAW,'Name of Bidder'!$TKS:$TKS,'Name of Bidder'!$TUO:$TUO,'Name of Bidder'!$UEK:$UEK,'Name of Bidder'!$UOG:$UOG,'Name of Bidder'!$UYC:$UYC,'Name of Bidder'!$VHY:$VHY,'Name of Bidder'!$VRU:$VRU,'Name of Bidder'!$WBQ:$WBQ,'Name of Bidder'!$WLM:$WLM,'Name of Bidder'!$WVI:$WVI</definedName>
    <definedName name="Z_94091156_7D66_41B0_B463_5F36D4BD634D_.wvu.Cols" localSheetId="16" hidden="1">'N-W (Cr.)'!$C:$C,'N-W (Cr.)'!$H:$H,'N-W (Cr.)'!$M:$M,'N-W (Cr.)'!$R:$R</definedName>
    <definedName name="Z_94091156_7D66_41B0_B463_5F36D4BD634D_.wvu.Cols" localSheetId="3" hidden="1">'Sch-1a'!$G:$G,'Sch-1a'!$J:$L,'Sch-1a'!$P:$Q</definedName>
    <definedName name="Z_94091156_7D66_41B0_B463_5F36D4BD634D_.wvu.Cols" localSheetId="4" hidden="1">'Sch-1b '!$I:$J</definedName>
    <definedName name="Z_94091156_7D66_41B0_B463_5F36D4BD634D_.wvu.Cols" localSheetId="5" hidden="1">'Sch-2'!$B:$E,'Sch-2'!$G:$H,'Sch-2'!$M:$R</definedName>
    <definedName name="Z_94091156_7D66_41B0_B463_5F36D4BD634D_.wvu.Cols" localSheetId="6" hidden="1">'Sch-3'!$C:$H,'Sch-3'!$M:$N</definedName>
    <definedName name="Z_94091156_7D66_41B0_B463_5F36D4BD634D_.wvu.Cols" localSheetId="10" hidden="1">'Sch-4'!$G:$M</definedName>
    <definedName name="Z_94091156_7D66_41B0_B463_5F36D4BD634D_.wvu.Cols" localSheetId="9" hidden="1">'Sch-4c'!$Q:$Q</definedName>
    <definedName name="Z_94091156_7D66_41B0_B463_5F36D4BD634D_.wvu.Cols" localSheetId="11" hidden="1">'Sch-5 '!$L:$L</definedName>
    <definedName name="Z_94091156_7D66_41B0_B463_5F36D4BD634D_.wvu.Cols" localSheetId="15" hidden="1">'Sch-6b'!$Q:$Q</definedName>
    <definedName name="Z_94091156_7D66_41B0_B463_5F36D4BD634D_.wvu.FilterData" localSheetId="3" hidden="1">'Sch-1a'!$A$1:$A$1165</definedName>
    <definedName name="Z_94091156_7D66_41B0_B463_5F36D4BD634D_.wvu.FilterData" localSheetId="4" hidden="1">'Sch-1b '!$F$1:$F$329</definedName>
    <definedName name="Z_94091156_7D66_41B0_B463_5F36D4BD634D_.wvu.FilterData" localSheetId="5" hidden="1">'Sch-2'!$J$1:$J$27</definedName>
    <definedName name="Z_94091156_7D66_41B0_B463_5F36D4BD634D_.wvu.FilterData" localSheetId="6" hidden="1">'Sch-3'!$J$1:$J$433</definedName>
    <definedName name="Z_94091156_7D66_41B0_B463_5F36D4BD634D_.wvu.PrintArea" localSheetId="20" hidden="1">'Bid Form 2nd Envelope'!$A$1:$F$68</definedName>
    <definedName name="Z_94091156_7D66_41B0_B463_5F36D4BD634D_.wvu.PrintArea" localSheetId="0" hidden="1">Cover!$A$1:$F$15</definedName>
    <definedName name="Z_94091156_7D66_41B0_B463_5F36D4BD634D_.wvu.PrintArea" localSheetId="17" hidden="1">'Entry Tax'!$A$1:$E$16</definedName>
    <definedName name="Z_94091156_7D66_41B0_B463_5F36D4BD634D_.wvu.PrintArea" localSheetId="1" hidden="1">INSTRUCTIONS!$A$1:$J$39</definedName>
    <definedName name="Z_94091156_7D66_41B0_B463_5F36D4BD634D_.wvu.PrintArea" localSheetId="13" hidden="1">'Letter of Discount'!$A$1:$H$54</definedName>
    <definedName name="Z_94091156_7D66_41B0_B463_5F36D4BD634D_.wvu.PrintArea" localSheetId="2" hidden="1">'Name of Bidder'!$B$1:$C$46</definedName>
    <definedName name="Z_94091156_7D66_41B0_B463_5F36D4BD634D_.wvu.PrintArea" localSheetId="18" hidden="1">Octroi!$A$1:$E$16</definedName>
    <definedName name="Z_94091156_7D66_41B0_B463_5F36D4BD634D_.wvu.PrintArea" localSheetId="19" hidden="1">'Other Taxes &amp; Duties'!$A$1:$F$16</definedName>
    <definedName name="Z_94091156_7D66_41B0_B463_5F36D4BD634D_.wvu.PrintArea" localSheetId="3" hidden="1">'Sch-1a'!$A$1:$I$33</definedName>
    <definedName name="Z_94091156_7D66_41B0_B463_5F36D4BD634D_.wvu.PrintArea" localSheetId="4" hidden="1">'Sch-1b '!$A$1:$I$32</definedName>
    <definedName name="Z_94091156_7D66_41B0_B463_5F36D4BD634D_.wvu.PrintArea" localSheetId="5" hidden="1">'Sch-2'!$A$1:$Q$27</definedName>
    <definedName name="Z_94091156_7D66_41B0_B463_5F36D4BD634D_.wvu.PrintArea" localSheetId="6" hidden="1">'Sch-3'!$A$1:$M$30</definedName>
    <definedName name="Z_94091156_7D66_41B0_B463_5F36D4BD634D_.wvu.PrintArea" localSheetId="10" hidden="1">'Sch-4'!$A$1:$E$37</definedName>
    <definedName name="Z_94091156_7D66_41B0_B463_5F36D4BD634D_.wvu.PrintArea" localSheetId="7" hidden="1">'Sch-4a'!$A$1:$G$26</definedName>
    <definedName name="Z_94091156_7D66_41B0_B463_5F36D4BD634D_.wvu.PrintArea" localSheetId="8" hidden="1">'Sch-4b'!$A$1:$G$26</definedName>
    <definedName name="Z_94091156_7D66_41B0_B463_5F36D4BD634D_.wvu.PrintArea" localSheetId="9" hidden="1">'Sch-4c'!$A$1:$P$26</definedName>
    <definedName name="Z_94091156_7D66_41B0_B463_5F36D4BD634D_.wvu.PrintArea" localSheetId="11" hidden="1">'Sch-5 '!$A$1:$E$47</definedName>
    <definedName name="Z_94091156_7D66_41B0_B463_5F36D4BD634D_.wvu.PrintArea" localSheetId="12" hidden="1">'Sch-5 (After Discount)'!$A$1:$E$48</definedName>
    <definedName name="Z_94091156_7D66_41B0_B463_5F36D4BD634D_.wvu.PrintArea" localSheetId="14" hidden="1">'Sch-6a'!$A$1:$D$44</definedName>
    <definedName name="Z_94091156_7D66_41B0_B463_5F36D4BD634D_.wvu.PrintArea" localSheetId="15" hidden="1">'Sch-6b'!$A$1:$P$52</definedName>
    <definedName name="Z_94091156_7D66_41B0_B463_5F36D4BD634D_.wvu.PrintTitles" localSheetId="3" hidden="1">'Sch-1a'!$17:$20</definedName>
    <definedName name="Z_94091156_7D66_41B0_B463_5F36D4BD634D_.wvu.PrintTitles" localSheetId="4" hidden="1">'Sch-1b '!$17:$19</definedName>
    <definedName name="Z_94091156_7D66_41B0_B463_5F36D4BD634D_.wvu.PrintTitles" localSheetId="5" hidden="1">'Sch-2'!$17:$20</definedName>
    <definedName name="Z_94091156_7D66_41B0_B463_5F36D4BD634D_.wvu.PrintTitles" localSheetId="6" hidden="1">'Sch-3'!$17:$20</definedName>
    <definedName name="Z_94091156_7D66_41B0_B463_5F36D4BD634D_.wvu.PrintTitles" localSheetId="10" hidden="1">'Sch-4'!$16:$16</definedName>
    <definedName name="Z_94091156_7D66_41B0_B463_5F36D4BD634D_.wvu.PrintTitles" localSheetId="7" hidden="1">'Sch-4a'!$16:$18</definedName>
    <definedName name="Z_94091156_7D66_41B0_B463_5F36D4BD634D_.wvu.PrintTitles" localSheetId="8" hidden="1">'Sch-4b'!$16:$18</definedName>
    <definedName name="Z_94091156_7D66_41B0_B463_5F36D4BD634D_.wvu.PrintTitles" localSheetId="11" hidden="1">'Sch-5 '!$16:$16</definedName>
    <definedName name="Z_94091156_7D66_41B0_B463_5F36D4BD634D_.wvu.PrintTitles" localSheetId="12" hidden="1">'Sch-5 (After Discount)'!$15:$15</definedName>
    <definedName name="Z_94091156_7D66_41B0_B463_5F36D4BD634D_.wvu.Rows" localSheetId="20" hidden="1">'Bid Form 2nd Envelope'!$27:$28,'Bid Form 2nd Envelope'!$39:$41,'Bid Form 2nd Envelope'!$43:$45</definedName>
    <definedName name="Z_94091156_7D66_41B0_B463_5F36D4BD634D_.wvu.Rows" localSheetId="1" hidden="1">INSTRUCTIONS!$31:$33,INSTRUCTIONS!$39:$54</definedName>
    <definedName name="Z_94091156_7D66_41B0_B463_5F36D4BD634D_.wvu.Rows" localSheetId="13" hidden="1">'Letter of Discount'!$29:$29,'Letter of Discount'!$39:$39,'Letter of Discount'!$43:$46</definedName>
    <definedName name="Z_94091156_7D66_41B0_B463_5F36D4BD634D_.wvu.Rows" localSheetId="2" hidden="1">'Name of Bidder'!$6:$6,'Name of Bidder'!$11:$14,'Name of Bidder'!$22:$23,'Name of Bidder'!$33:$41</definedName>
    <definedName name="Z_94091156_7D66_41B0_B463_5F36D4BD634D_.wvu.Rows" localSheetId="11" hidden="1">'Sch-5 '!$23:$23,'Sch-5 '!$30:$31,'Sch-5 '!$53:$57</definedName>
    <definedName name="Z_94091156_7D66_41B0_B463_5F36D4BD634D_.wvu.Rows" localSheetId="12" hidden="1">'Sch-5 (After Discount)'!$29:$30,'Sch-5 (After Discount)'!$52:$62</definedName>
    <definedName name="Z_94091156_7D66_41B0_B463_5F36D4BD634D_.wvu.Rows" localSheetId="14" hidden="1">'Sch-6a'!$24:$40</definedName>
    <definedName name="Z_94091156_7D66_41B0_B463_5F36D4BD634D_.wvu.Rows" localSheetId="15" hidden="1">'Sch-6b'!$23:$39,'Sch-6b'!$43:$46,'Sch-6b'!$57:$61</definedName>
    <definedName name="Z_95E806E8_7170_4A6B_8D1F_305B2B9C1B8B_.wvu.FilterData" localSheetId="3" hidden="1">'Sch-1a'!#REF!</definedName>
    <definedName name="Z_95E806E8_7170_4A6B_8D1F_305B2B9C1B8B_.wvu.FilterData" localSheetId="4" hidden="1">'Sch-1b '!#REF!</definedName>
    <definedName name="Z_95E806E8_7170_4A6B_8D1F_305B2B9C1B8B_.wvu.FilterData" localSheetId="5" hidden="1">'Sch-2'!#REF!</definedName>
    <definedName name="Z_95E806E8_7170_4A6B_8D1F_305B2B9C1B8B_.wvu.FilterData" localSheetId="6" hidden="1">'Sch-3'!#REF!</definedName>
    <definedName name="Z_95E806E8_7170_4A6B_8D1F_305B2B9C1B8B_.wvu.PrintArea" localSheetId="1" hidden="1">INSTRUCTIONS!$A$1:$J$38</definedName>
    <definedName name="Z_95E806E8_7170_4A6B_8D1F_305B2B9C1B8B_.wvu.PrintArea" localSheetId="3" hidden="1">'Sch-1a'!$A$1:$H$23</definedName>
    <definedName name="Z_95E806E8_7170_4A6B_8D1F_305B2B9C1B8B_.wvu.PrintArea" localSheetId="4" hidden="1">'Sch-1b '!$A$1:$J$184</definedName>
    <definedName name="Z_95E806E8_7170_4A6B_8D1F_305B2B9C1B8B_.wvu.PrintArea" localSheetId="5" hidden="1">'Sch-2'!$A$2:$L$23</definedName>
    <definedName name="Z_95E806E8_7170_4A6B_8D1F_305B2B9C1B8B_.wvu.PrintArea" localSheetId="6" hidden="1">'Sch-3'!$A$1:$N$24</definedName>
    <definedName name="Z_95E806E8_7170_4A6B_8D1F_305B2B9C1B8B_.wvu.PrintArea" localSheetId="7" hidden="1">'Sch-4a'!$A$1:$G$26</definedName>
    <definedName name="Z_95E806E8_7170_4A6B_8D1F_305B2B9C1B8B_.wvu.PrintArea" localSheetId="8" hidden="1">'Sch-4b'!$A$1:$G$26</definedName>
    <definedName name="Z_95E806E8_7170_4A6B_8D1F_305B2B9C1B8B_.wvu.PrintArea" localSheetId="9" hidden="1">'Sch-4c'!$A$1:$P$27</definedName>
    <definedName name="Z_95E806E8_7170_4A6B_8D1F_305B2B9C1B8B_.wvu.PrintTitles" localSheetId="3" hidden="1">'Sch-1a'!$17:$20</definedName>
    <definedName name="Z_95E806E8_7170_4A6B_8D1F_305B2B9C1B8B_.wvu.PrintTitles" localSheetId="4" hidden="1">'Sch-1b '!$17:$19</definedName>
    <definedName name="Z_95E806E8_7170_4A6B_8D1F_305B2B9C1B8B_.wvu.PrintTitles" localSheetId="5" hidden="1">'Sch-2'!$17:$20</definedName>
    <definedName name="Z_95E806E8_7170_4A6B_8D1F_305B2B9C1B8B_.wvu.PrintTitles" localSheetId="6" hidden="1">'Sch-3'!$17:$20</definedName>
    <definedName name="Z_95E806E8_7170_4A6B_8D1F_305B2B9C1B8B_.wvu.PrintTitles" localSheetId="7" hidden="1">'Sch-4a'!$16:$18</definedName>
    <definedName name="Z_95E806E8_7170_4A6B_8D1F_305B2B9C1B8B_.wvu.PrintTitles" localSheetId="8" hidden="1">'Sch-4b'!$16:$18</definedName>
    <definedName name="Z_95E806E8_7170_4A6B_8D1F_305B2B9C1B8B_.wvu.Rows" localSheetId="1" hidden="1">INSTRUCTIONS!#REF!,INSTRUCTIONS!$40:$55</definedName>
    <definedName name="Z_95E806E8_7170_4A6B_8D1F_305B2B9C1B8B_.wvu.Rows" localSheetId="3" hidden="1">'Sch-1a'!#REF!</definedName>
    <definedName name="Z_95E806E8_7170_4A6B_8D1F_305B2B9C1B8B_.wvu.Rows" localSheetId="4" hidden="1">'Sch-1b '!#REF!</definedName>
    <definedName name="Z_95E806E8_7170_4A6B_8D1F_305B2B9C1B8B_.wvu.Rows" localSheetId="5" hidden="1">'Sch-2'!$1:$1</definedName>
    <definedName name="Z_95E806E8_7170_4A6B_8D1F_305B2B9C1B8B_.wvu.Rows" localSheetId="6" hidden="1">'Sch-3'!#REF!</definedName>
    <definedName name="Z_95E806E8_7170_4A6B_8D1F_305B2B9C1B8B_.wvu.Rows" localSheetId="7" hidden="1">'Sch-4a'!#REF!</definedName>
    <definedName name="Z_95E806E8_7170_4A6B_8D1F_305B2B9C1B8B_.wvu.Rows" localSheetId="8" hidden="1">'Sch-4b'!#REF!</definedName>
    <definedName name="Z_95E806E8_7170_4A6B_8D1F_305B2B9C1B8B_.wvu.Rows" localSheetId="9" hidden="1">'Sch-4c'!#REF!</definedName>
    <definedName name="Z_A0F82AFD_A75A_45C4_A55A_D8EC84E8392D_.wvu.Cols" localSheetId="20" hidden="1">'Bid Form 2nd Envelope'!$G:$J</definedName>
    <definedName name="Z_A0F82AFD_A75A_45C4_A55A_D8EC84E8392D_.wvu.Cols" localSheetId="13" hidden="1">'Letter of Discount'!$I:$BE</definedName>
    <definedName name="Z_A0F82AFD_A75A_45C4_A55A_D8EC84E8392D_.wvu.Cols" localSheetId="16" hidden="1">'N-W (Cr.)'!$C:$C,'N-W (Cr.)'!$H:$H,'N-W (Cr.)'!$M:$M,'N-W (Cr.)'!$R:$R</definedName>
    <definedName name="Z_A0F82AFD_A75A_45C4_A55A_D8EC84E8392D_.wvu.Cols" localSheetId="3" hidden="1">'Sch-1a'!$L:$AH,'Sch-1a'!$AK:$BC</definedName>
    <definedName name="Z_A0F82AFD_A75A_45C4_A55A_D8EC84E8392D_.wvu.Cols" localSheetId="4" hidden="1">'Sch-1b '!$K:$R,'Sch-1b '!$U:$AN</definedName>
    <definedName name="Z_A0F82AFD_A75A_45C4_A55A_D8EC84E8392D_.wvu.Cols" localSheetId="5" hidden="1">'Sch-2'!$P:$AN</definedName>
    <definedName name="Z_A0F82AFD_A75A_45C4_A55A_D8EC84E8392D_.wvu.Cols" localSheetId="6" hidden="1">'Sch-3'!$O:$AM</definedName>
    <definedName name="Z_A0F82AFD_A75A_45C4_A55A_D8EC84E8392D_.wvu.Cols" localSheetId="10" hidden="1">'Sch-4'!$F:$CG</definedName>
    <definedName name="Z_A0F82AFD_A75A_45C4_A55A_D8EC84E8392D_.wvu.Cols" localSheetId="11" hidden="1">'Sch-5 '!$J:$J,'Sch-5 '!$L:$CB</definedName>
    <definedName name="Z_A0F82AFD_A75A_45C4_A55A_D8EC84E8392D_.wvu.Cols" localSheetId="12" hidden="1">'Sch-5 (After Discount)'!$F:$H,'Sch-5 (After Discount)'!$J:$J</definedName>
    <definedName name="Z_A0F82AFD_A75A_45C4_A55A_D8EC84E8392D_.wvu.FilterData" localSheetId="4" hidden="1">'Sch-1b '!#REF!</definedName>
    <definedName name="Z_A0F82AFD_A75A_45C4_A55A_D8EC84E8392D_.wvu.PrintArea" localSheetId="20" hidden="1">'Bid Form 2nd Envelope'!$A$1:$F$68</definedName>
    <definedName name="Z_A0F82AFD_A75A_45C4_A55A_D8EC84E8392D_.wvu.PrintArea" localSheetId="17" hidden="1">'Entry Tax'!$A$1:$E$16</definedName>
    <definedName name="Z_A0F82AFD_A75A_45C4_A55A_D8EC84E8392D_.wvu.PrintArea" localSheetId="1" hidden="1">INSTRUCTIONS!$A$1:$J$38</definedName>
    <definedName name="Z_A0F82AFD_A75A_45C4_A55A_D8EC84E8392D_.wvu.PrintArea" localSheetId="13" hidden="1">'Letter of Discount'!$A$1:$H$54</definedName>
    <definedName name="Z_A0F82AFD_A75A_45C4_A55A_D8EC84E8392D_.wvu.PrintArea" localSheetId="18" hidden="1">Octroi!$A$1:$E$16</definedName>
    <definedName name="Z_A0F82AFD_A75A_45C4_A55A_D8EC84E8392D_.wvu.PrintArea" localSheetId="19" hidden="1">'Other Taxes &amp; Duties'!$A$1:$F$16</definedName>
    <definedName name="Z_A0F82AFD_A75A_45C4_A55A_D8EC84E8392D_.wvu.PrintArea" localSheetId="3" hidden="1">'Sch-1a'!$A$1:$H$35</definedName>
    <definedName name="Z_A0F82AFD_A75A_45C4_A55A_D8EC84E8392D_.wvu.PrintArea" localSheetId="4" hidden="1">'Sch-1b '!$A$1:$J$37</definedName>
    <definedName name="Z_A0F82AFD_A75A_45C4_A55A_D8EC84E8392D_.wvu.PrintArea" localSheetId="5" hidden="1">'Sch-2'!$A$1:$L$27</definedName>
    <definedName name="Z_A0F82AFD_A75A_45C4_A55A_D8EC84E8392D_.wvu.PrintArea" localSheetId="6" hidden="1">'Sch-3'!$A$1:$N$29</definedName>
    <definedName name="Z_A0F82AFD_A75A_45C4_A55A_D8EC84E8392D_.wvu.PrintArea" localSheetId="10" hidden="1">'Sch-4'!$A$1:$E$38</definedName>
    <definedName name="Z_A0F82AFD_A75A_45C4_A55A_D8EC84E8392D_.wvu.PrintArea" localSheetId="7" hidden="1">'Sch-4a'!$A$1:$G$26</definedName>
    <definedName name="Z_A0F82AFD_A75A_45C4_A55A_D8EC84E8392D_.wvu.PrintArea" localSheetId="8" hidden="1">'Sch-4b'!$A$1:$G$26</definedName>
    <definedName name="Z_A0F82AFD_A75A_45C4_A55A_D8EC84E8392D_.wvu.PrintArea" localSheetId="9" hidden="1">'Sch-4c'!$A$1:$P$26</definedName>
    <definedName name="Z_A0F82AFD_A75A_45C4_A55A_D8EC84E8392D_.wvu.PrintArea" localSheetId="11" hidden="1">'Sch-5 '!$A$1:$E$49</definedName>
    <definedName name="Z_A0F82AFD_A75A_45C4_A55A_D8EC84E8392D_.wvu.PrintArea" localSheetId="12" hidden="1">'Sch-5 (After Discount)'!$A$1:$E$48</definedName>
    <definedName name="Z_A0F82AFD_A75A_45C4_A55A_D8EC84E8392D_.wvu.PrintArea" localSheetId="14" hidden="1">'Sch-6a'!$A$1:$D$46</definedName>
    <definedName name="Z_A0F82AFD_A75A_45C4_A55A_D8EC84E8392D_.wvu.PrintArea" localSheetId="15" hidden="1">'Sch-6b'!$A$1:$Q$52</definedName>
    <definedName name="Z_A0F82AFD_A75A_45C4_A55A_D8EC84E8392D_.wvu.PrintTitles" localSheetId="3" hidden="1">'Sch-1a'!$17:$20</definedName>
    <definedName name="Z_A0F82AFD_A75A_45C4_A55A_D8EC84E8392D_.wvu.PrintTitles" localSheetId="4" hidden="1">'Sch-1b '!$17:$19</definedName>
    <definedName name="Z_A0F82AFD_A75A_45C4_A55A_D8EC84E8392D_.wvu.PrintTitles" localSheetId="5" hidden="1">'Sch-2'!$17:$20</definedName>
    <definedName name="Z_A0F82AFD_A75A_45C4_A55A_D8EC84E8392D_.wvu.PrintTitles" localSheetId="6" hidden="1">'Sch-3'!$17:$20</definedName>
    <definedName name="Z_A0F82AFD_A75A_45C4_A55A_D8EC84E8392D_.wvu.PrintTitles" localSheetId="10" hidden="1">'Sch-4'!$16:$16</definedName>
    <definedName name="Z_A0F82AFD_A75A_45C4_A55A_D8EC84E8392D_.wvu.PrintTitles" localSheetId="7" hidden="1">'Sch-4a'!$16:$18</definedName>
    <definedName name="Z_A0F82AFD_A75A_45C4_A55A_D8EC84E8392D_.wvu.PrintTitles" localSheetId="8" hidden="1">'Sch-4b'!$16:$18</definedName>
    <definedName name="Z_A0F82AFD_A75A_45C4_A55A_D8EC84E8392D_.wvu.PrintTitles" localSheetId="11" hidden="1">'Sch-5 '!$16:$16</definedName>
    <definedName name="Z_A0F82AFD_A75A_45C4_A55A_D8EC84E8392D_.wvu.PrintTitles" localSheetId="12" hidden="1">'Sch-5 (After Discount)'!$15:$15</definedName>
    <definedName name="Z_A0F82AFD_A75A_45C4_A55A_D8EC84E8392D_.wvu.Rows" localSheetId="1" hidden="1">INSTRUCTIONS!$40:$55</definedName>
    <definedName name="Z_A0F82AFD_A75A_45C4_A55A_D8EC84E8392D_.wvu.Rows" localSheetId="13" hidden="1">'Letter of Discount'!$66:$70,'Letter of Discount'!$87:$117</definedName>
    <definedName name="Z_A0F82AFD_A75A_45C4_A55A_D8EC84E8392D_.wvu.Rows" localSheetId="3" hidden="1">'Sch-1a'!$36:$644</definedName>
    <definedName name="Z_A0F82AFD_A75A_45C4_A55A_D8EC84E8392D_.wvu.Rows" localSheetId="11" hidden="1">'Sch-5 '!$53:$57</definedName>
    <definedName name="Z_A0F82AFD_A75A_45C4_A55A_D8EC84E8392D_.wvu.Rows" localSheetId="12" hidden="1">'Sch-5 (After Discount)'!$52:$62</definedName>
    <definedName name="Z_A317F5C2_E44F_4A46_8833_2AE6CAE06F6E_.wvu.Cols" localSheetId="2" hidden="1">'Name of Bidder'!$A$1:$A$65550,'Name of Bidder'!$E$1:$H$65550</definedName>
    <definedName name="Z_A317F5C2_E44F_4A46_8833_2AE6CAE06F6E_.wvu.PrintArea" localSheetId="2" hidden="1">'Name of Bidder'!$B$1:$C$46</definedName>
    <definedName name="Z_A317F5C2_E44F_4A46_8833_2AE6CAE06F6E_.wvu.Rows" localSheetId="2" hidden="1">'Name of Bidder'!$A$37:$IV$40</definedName>
    <definedName name="Z_AB88AE96_2A5B_4A72_8703_28C9E47DF5A8_.wvu.Cols" localSheetId="20" hidden="1">'Bid Form 2nd Envelope'!$G:$J</definedName>
    <definedName name="Z_AB88AE96_2A5B_4A72_8703_28C9E47DF5A8_.wvu.Cols" localSheetId="13" hidden="1">'Letter of Discount'!$I:$T</definedName>
    <definedName name="Z_AB88AE96_2A5B_4A72_8703_28C9E47DF5A8_.wvu.Cols" localSheetId="2" hidden="1">'Name of Bidder'!$A:$A,'Name of Bidder'!$D:$F,'Name of Bidder'!$IW:$IW,'Name of Bidder'!$SS:$SS,'Name of Bidder'!$ACO:$ACO,'Name of Bidder'!$AMK:$AMK,'Name of Bidder'!$AWG:$AWG,'Name of Bidder'!$BGC:$BGC,'Name of Bidder'!$BPY:$BPY,'Name of Bidder'!$BZU:$BZU,'Name of Bidder'!$CJQ:$CJQ,'Name of Bidder'!$CTM:$CTM,'Name of Bidder'!$DDI:$DDI,'Name of Bidder'!$DNE:$DNE,'Name of Bidder'!$DXA:$DXA,'Name of Bidder'!$EGW:$EGW,'Name of Bidder'!$EQS:$EQS,'Name of Bidder'!$FAO:$FAO,'Name of Bidder'!$FKK:$FKK,'Name of Bidder'!$FUG:$FUG,'Name of Bidder'!$GEC:$GEC,'Name of Bidder'!$GNY:$GNY,'Name of Bidder'!$GXU:$GXU,'Name of Bidder'!$HHQ:$HHQ,'Name of Bidder'!$HRM:$HRM,'Name of Bidder'!$IBI:$IBI,'Name of Bidder'!$ILE:$ILE,'Name of Bidder'!$IVA:$IVA,'Name of Bidder'!$JEW:$JEW,'Name of Bidder'!$JOS:$JOS,'Name of Bidder'!$JYO:$JYO,'Name of Bidder'!$KIK:$KIK,'Name of Bidder'!$KSG:$KSG,'Name of Bidder'!$LCC:$LCC,'Name of Bidder'!$LLY:$LLY,'Name of Bidder'!$LVU:$LVU,'Name of Bidder'!$MFQ:$MFQ,'Name of Bidder'!$MPM:$MPM,'Name of Bidder'!$MZI:$MZI,'Name of Bidder'!$NJE:$NJE,'Name of Bidder'!$NTA:$NTA,'Name of Bidder'!$OCW:$OCW,'Name of Bidder'!$OMS:$OMS,'Name of Bidder'!$OWO:$OWO,'Name of Bidder'!$PGK:$PGK,'Name of Bidder'!$PQG:$PQG,'Name of Bidder'!$QAC:$QAC,'Name of Bidder'!$QJY:$QJY,'Name of Bidder'!$QTU:$QTU,'Name of Bidder'!$RDQ:$RDQ,'Name of Bidder'!$RNM:$RNM,'Name of Bidder'!$RXI:$RXI,'Name of Bidder'!$SHE:$SHE,'Name of Bidder'!$SRA:$SRA,'Name of Bidder'!$TAW:$TAW,'Name of Bidder'!$TKS:$TKS,'Name of Bidder'!$TUO:$TUO,'Name of Bidder'!$UEK:$UEK,'Name of Bidder'!$UOG:$UOG,'Name of Bidder'!$UYC:$UYC,'Name of Bidder'!$VHY:$VHY,'Name of Bidder'!$VRU:$VRU,'Name of Bidder'!$WBQ:$WBQ,'Name of Bidder'!$WLM:$WLM,'Name of Bidder'!$WVI:$WVI</definedName>
    <definedName name="Z_AB88AE96_2A5B_4A72_8703_28C9E47DF5A8_.wvu.Cols" localSheetId="16" hidden="1">'N-W (Cr.)'!$C:$C,'N-W (Cr.)'!$H:$H,'N-W (Cr.)'!$M:$M,'N-W (Cr.)'!$R:$R</definedName>
    <definedName name="Z_AB88AE96_2A5B_4A72_8703_28C9E47DF5A8_.wvu.Cols" localSheetId="3" hidden="1">'Sch-1a'!$G:$G,'Sch-1a'!$L:$L,'Sch-1a'!$P:$Q</definedName>
    <definedName name="Z_AB88AE96_2A5B_4A72_8703_28C9E47DF5A8_.wvu.Cols" localSheetId="4" hidden="1">'Sch-1b '!$C:$D,'Sch-1b '!$J:$Q</definedName>
    <definedName name="Z_AB88AE96_2A5B_4A72_8703_28C9E47DF5A8_.wvu.Cols" localSheetId="5" hidden="1">'Sch-2'!$G:$H,'Sch-2'!#REF!</definedName>
    <definedName name="Z_AB88AE96_2A5B_4A72_8703_28C9E47DF5A8_.wvu.Cols" localSheetId="6" hidden="1">'Sch-3'!$C:$D,'Sch-3'!#REF!</definedName>
    <definedName name="Z_AB88AE96_2A5B_4A72_8703_28C9E47DF5A8_.wvu.Cols" localSheetId="10" hidden="1">'Sch-4'!$F:$L</definedName>
    <definedName name="Z_AB88AE96_2A5B_4A72_8703_28C9E47DF5A8_.wvu.Cols" localSheetId="9" hidden="1">'Sch-4c'!$Q:$Q</definedName>
    <definedName name="Z_AB88AE96_2A5B_4A72_8703_28C9E47DF5A8_.wvu.Cols" localSheetId="11" hidden="1">'Sch-5 '!$L:$L</definedName>
    <definedName name="Z_AB88AE96_2A5B_4A72_8703_28C9E47DF5A8_.wvu.Cols" localSheetId="12" hidden="1">'Sch-5 (After Discount)'!$F:$G</definedName>
    <definedName name="Z_AB88AE96_2A5B_4A72_8703_28C9E47DF5A8_.wvu.Cols" localSheetId="15" hidden="1">'Sch-6b'!$Q:$Q</definedName>
    <definedName name="Z_AB88AE96_2A5B_4A72_8703_28C9E47DF5A8_.wvu.FilterData" localSheetId="3" hidden="1">'Sch-1a'!$E$1:$E$1165</definedName>
    <definedName name="Z_AB88AE96_2A5B_4A72_8703_28C9E47DF5A8_.wvu.FilterData" localSheetId="4" hidden="1">'Sch-1b '!$E$1:$E$329</definedName>
    <definedName name="Z_AB88AE96_2A5B_4A72_8703_28C9E47DF5A8_.wvu.FilterData" localSheetId="5" hidden="1">'Sch-2'!$J$1:$J$27</definedName>
    <definedName name="Z_AB88AE96_2A5B_4A72_8703_28C9E47DF5A8_.wvu.FilterData" localSheetId="6" hidden="1">'Sch-3'!$I$1:$I$433</definedName>
    <definedName name="Z_AB88AE96_2A5B_4A72_8703_28C9E47DF5A8_.wvu.PrintArea" localSheetId="20" hidden="1">'Bid Form 2nd Envelope'!$A$1:$F$68</definedName>
    <definedName name="Z_AB88AE96_2A5B_4A72_8703_28C9E47DF5A8_.wvu.PrintArea" localSheetId="0" hidden="1">Cover!$A$1:$F$15</definedName>
    <definedName name="Z_AB88AE96_2A5B_4A72_8703_28C9E47DF5A8_.wvu.PrintArea" localSheetId="17" hidden="1">'Entry Tax'!$A$1:$E$16</definedName>
    <definedName name="Z_AB88AE96_2A5B_4A72_8703_28C9E47DF5A8_.wvu.PrintArea" localSheetId="1" hidden="1">INSTRUCTIONS!$A$1:$J$39</definedName>
    <definedName name="Z_AB88AE96_2A5B_4A72_8703_28C9E47DF5A8_.wvu.PrintArea" localSheetId="13" hidden="1">'Letter of Discount'!$A$1:$H$54</definedName>
    <definedName name="Z_AB88AE96_2A5B_4A72_8703_28C9E47DF5A8_.wvu.PrintArea" localSheetId="2" hidden="1">'Name of Bidder'!$B$1:$C$46</definedName>
    <definedName name="Z_AB88AE96_2A5B_4A72_8703_28C9E47DF5A8_.wvu.PrintArea" localSheetId="18" hidden="1">Octroi!$A$1:$E$16</definedName>
    <definedName name="Z_AB88AE96_2A5B_4A72_8703_28C9E47DF5A8_.wvu.PrintArea" localSheetId="19" hidden="1">'Other Taxes &amp; Duties'!$A$1:$F$16</definedName>
    <definedName name="Z_AB88AE96_2A5B_4A72_8703_28C9E47DF5A8_.wvu.PrintArea" localSheetId="3" hidden="1">'Sch-1a'!$A$1:$I$33</definedName>
    <definedName name="Z_AB88AE96_2A5B_4A72_8703_28C9E47DF5A8_.wvu.PrintArea" localSheetId="4" hidden="1">'Sch-1b '!$A$1:$H$32</definedName>
    <definedName name="Z_AB88AE96_2A5B_4A72_8703_28C9E47DF5A8_.wvu.PrintArea" localSheetId="5" hidden="1">'Sch-2'!$A$1:$R$27</definedName>
    <definedName name="Z_AB88AE96_2A5B_4A72_8703_28C9E47DF5A8_.wvu.PrintArea" localSheetId="6" hidden="1">'Sch-3'!$A$1:$N$30</definedName>
    <definedName name="Z_AB88AE96_2A5B_4A72_8703_28C9E47DF5A8_.wvu.PrintArea" localSheetId="10" hidden="1">'Sch-4'!$A$1:$E$37</definedName>
    <definedName name="Z_AB88AE96_2A5B_4A72_8703_28C9E47DF5A8_.wvu.PrintArea" localSheetId="7" hidden="1">'Sch-4a'!$A$1:$G$26</definedName>
    <definedName name="Z_AB88AE96_2A5B_4A72_8703_28C9E47DF5A8_.wvu.PrintArea" localSheetId="8" hidden="1">'Sch-4b'!$A$1:$G$26</definedName>
    <definedName name="Z_AB88AE96_2A5B_4A72_8703_28C9E47DF5A8_.wvu.PrintArea" localSheetId="9" hidden="1">'Sch-4c'!$A$1:$P$26</definedName>
    <definedName name="Z_AB88AE96_2A5B_4A72_8703_28C9E47DF5A8_.wvu.PrintArea" localSheetId="11" hidden="1">'Sch-5 '!$A$1:$E$47</definedName>
    <definedName name="Z_AB88AE96_2A5B_4A72_8703_28C9E47DF5A8_.wvu.PrintArea" localSheetId="12" hidden="1">'Sch-5 (After Discount)'!$A$1:$E$48</definedName>
    <definedName name="Z_AB88AE96_2A5B_4A72_8703_28C9E47DF5A8_.wvu.PrintArea" localSheetId="14" hidden="1">'Sch-6a'!$A$1:$D$44</definedName>
    <definedName name="Z_AB88AE96_2A5B_4A72_8703_28C9E47DF5A8_.wvu.PrintArea" localSheetId="15" hidden="1">'Sch-6b'!$A$1:$P$52</definedName>
    <definedName name="Z_AB88AE96_2A5B_4A72_8703_28C9E47DF5A8_.wvu.PrintTitles" localSheetId="3" hidden="1">'Sch-1a'!$17:$20</definedName>
    <definedName name="Z_AB88AE96_2A5B_4A72_8703_28C9E47DF5A8_.wvu.PrintTitles" localSheetId="4" hidden="1">'Sch-1b '!$17:$19</definedName>
    <definedName name="Z_AB88AE96_2A5B_4A72_8703_28C9E47DF5A8_.wvu.PrintTitles" localSheetId="5" hidden="1">'Sch-2'!$17:$20</definedName>
    <definedName name="Z_AB88AE96_2A5B_4A72_8703_28C9E47DF5A8_.wvu.PrintTitles" localSheetId="6" hidden="1">'Sch-3'!$17:$20</definedName>
    <definedName name="Z_AB88AE96_2A5B_4A72_8703_28C9E47DF5A8_.wvu.PrintTitles" localSheetId="10" hidden="1">'Sch-4'!$16:$16</definedName>
    <definedName name="Z_AB88AE96_2A5B_4A72_8703_28C9E47DF5A8_.wvu.PrintTitles" localSheetId="7" hidden="1">'Sch-4a'!$16:$18</definedName>
    <definedName name="Z_AB88AE96_2A5B_4A72_8703_28C9E47DF5A8_.wvu.PrintTitles" localSheetId="8" hidden="1">'Sch-4b'!$16:$18</definedName>
    <definedName name="Z_AB88AE96_2A5B_4A72_8703_28C9E47DF5A8_.wvu.PrintTitles" localSheetId="11" hidden="1">'Sch-5 '!$16:$16</definedName>
    <definedName name="Z_AB88AE96_2A5B_4A72_8703_28C9E47DF5A8_.wvu.PrintTitles" localSheetId="12" hidden="1">'Sch-5 (After Discount)'!$15:$15</definedName>
    <definedName name="Z_AB88AE96_2A5B_4A72_8703_28C9E47DF5A8_.wvu.Rows" localSheetId="20" hidden="1">'Bid Form 2nd Envelope'!$43:$45</definedName>
    <definedName name="Z_AB88AE96_2A5B_4A72_8703_28C9E47DF5A8_.wvu.Rows" localSheetId="1" hidden="1">INSTRUCTIONS!$31:$33,INSTRUCTIONS!$40:$55</definedName>
    <definedName name="Z_AB88AE96_2A5B_4A72_8703_28C9E47DF5A8_.wvu.Rows" localSheetId="13" hidden="1">'Letter of Discount'!$43:$46</definedName>
    <definedName name="Z_AB88AE96_2A5B_4A72_8703_28C9E47DF5A8_.wvu.Rows" localSheetId="2" hidden="1">'Name of Bidder'!$33:$41</definedName>
    <definedName name="Z_AB88AE96_2A5B_4A72_8703_28C9E47DF5A8_.wvu.Rows" localSheetId="3" hidden="1">'Sch-1a'!$36:$36</definedName>
    <definedName name="Z_AB88AE96_2A5B_4A72_8703_28C9E47DF5A8_.wvu.Rows" localSheetId="4" hidden="1">'Sch-1b '!$35:$48</definedName>
    <definedName name="Z_AB88AE96_2A5B_4A72_8703_28C9E47DF5A8_.wvu.Rows" localSheetId="5" hidden="1">'Sch-2'!#REF!</definedName>
    <definedName name="Z_AB88AE96_2A5B_4A72_8703_28C9E47DF5A8_.wvu.Rows" localSheetId="11" hidden="1">'Sch-5 '!$53:$57</definedName>
    <definedName name="Z_AB88AE96_2A5B_4A72_8703_28C9E47DF5A8_.wvu.Rows" localSheetId="12" hidden="1">'Sch-5 (After Discount)'!$52:$62</definedName>
    <definedName name="Z_AB88AE96_2A5B_4A72_8703_28C9E47DF5A8_.wvu.Rows" localSheetId="14" hidden="1">'Sch-6a'!$24:$40</definedName>
    <definedName name="Z_AB88AE96_2A5B_4A72_8703_28C9E47DF5A8_.wvu.Rows" localSheetId="15" hidden="1">'Sch-6b'!$23:$39,'Sch-6b'!$43:$46,'Sch-6b'!$57:$61</definedName>
    <definedName name="Z_AF19F13B_761B_48FB_A70F_9439A4D7530B_.wvu.Cols" localSheetId="2" hidden="1">'Name of Bidder'!$A$1:$A$65550,'Name of Bidder'!$E$1:$H$65550</definedName>
    <definedName name="Z_AF19F13B_761B_48FB_A70F_9439A4D7530B_.wvu.PrintArea" localSheetId="2" hidden="1">'Name of Bidder'!$B$1:$C$46</definedName>
    <definedName name="Z_AF19F13B_761B_48FB_A70F_9439A4D7530B_.wvu.Rows" localSheetId="2" hidden="1">'Name of Bidder'!$A$37:$IV$40</definedName>
    <definedName name="Z_B1DC5269_D889_4438_853D_005C3B580A35_.wvu.Cols" localSheetId="20" hidden="1">'Bid Form 2nd Envelope'!$G:$J</definedName>
    <definedName name="Z_B1DC5269_D889_4438_853D_005C3B580A35_.wvu.Cols" localSheetId="13" hidden="1">'Letter of Discount'!$I:$BE</definedName>
    <definedName name="Z_B1DC5269_D889_4438_853D_005C3B580A35_.wvu.Cols" localSheetId="16" hidden="1">'N-W (Cr.)'!$C:$C,'N-W (Cr.)'!$H:$H,'N-W (Cr.)'!$M:$M,'N-W (Cr.)'!$R:$R</definedName>
    <definedName name="Z_B1DC5269_D889_4438_853D_005C3B580A35_.wvu.Cols" localSheetId="3" hidden="1">'Sch-1a'!$L:$AH,'Sch-1a'!$AK:$BC</definedName>
    <definedName name="Z_B1DC5269_D889_4438_853D_005C3B580A35_.wvu.Cols" localSheetId="4" hidden="1">'Sch-1b '!$K:$P,'Sch-1b '!$U:$AN</definedName>
    <definedName name="Z_B1DC5269_D889_4438_853D_005C3B580A35_.wvu.Cols" localSheetId="5" hidden="1">'Sch-2'!$P:$AN</definedName>
    <definedName name="Z_B1DC5269_D889_4438_853D_005C3B580A35_.wvu.Cols" localSheetId="6" hidden="1">'Sch-3'!$O:$AM</definedName>
    <definedName name="Z_B1DC5269_D889_4438_853D_005C3B580A35_.wvu.Cols" localSheetId="10" hidden="1">'Sch-4'!$F:$CG</definedName>
    <definedName name="Z_B1DC5269_D889_4438_853D_005C3B580A35_.wvu.Cols" localSheetId="11" hidden="1">'Sch-5 '!$J:$J,'Sch-5 '!$L:$CB</definedName>
    <definedName name="Z_B1DC5269_D889_4438_853D_005C3B580A35_.wvu.Cols" localSheetId="12" hidden="1">'Sch-5 (After Discount)'!$F:$H,'Sch-5 (After Discount)'!$J:$J</definedName>
    <definedName name="Z_B1DC5269_D889_4438_853D_005C3B580A35_.wvu.FilterData" localSheetId="3" hidden="1">'Sch-1a'!$F$1:$F$612</definedName>
    <definedName name="Z_B1DC5269_D889_4438_853D_005C3B580A35_.wvu.FilterData" localSheetId="4" hidden="1">'Sch-1b '!$F$1:$F$36</definedName>
    <definedName name="Z_B1DC5269_D889_4438_853D_005C3B580A35_.wvu.FilterData" localSheetId="5" hidden="1">'Sch-2'!$J$1:$J$27</definedName>
    <definedName name="Z_B1DC5269_D889_4438_853D_005C3B580A35_.wvu.FilterData" localSheetId="6" hidden="1">'Sch-3'!$J$1:$J$433</definedName>
    <definedName name="Z_B1DC5269_D889_4438_853D_005C3B580A35_.wvu.PrintArea" localSheetId="20" hidden="1">'Bid Form 2nd Envelope'!$A$1:$F$68</definedName>
    <definedName name="Z_B1DC5269_D889_4438_853D_005C3B580A35_.wvu.PrintArea" localSheetId="17" hidden="1">'Entry Tax'!$A$1:$E$16</definedName>
    <definedName name="Z_B1DC5269_D889_4438_853D_005C3B580A35_.wvu.PrintArea" localSheetId="1" hidden="1">INSTRUCTIONS!$A$1:$J$38</definedName>
    <definedName name="Z_B1DC5269_D889_4438_853D_005C3B580A35_.wvu.PrintArea" localSheetId="13" hidden="1">'Letter of Discount'!$A$1:$H$54</definedName>
    <definedName name="Z_B1DC5269_D889_4438_853D_005C3B580A35_.wvu.PrintArea" localSheetId="18" hidden="1">Octroi!$A$1:$E$16</definedName>
    <definedName name="Z_B1DC5269_D889_4438_853D_005C3B580A35_.wvu.PrintArea" localSheetId="19" hidden="1">'Other Taxes &amp; Duties'!$A$1:$F$16</definedName>
    <definedName name="Z_B1DC5269_D889_4438_853D_005C3B580A35_.wvu.PrintArea" localSheetId="3" hidden="1">'Sch-1a'!$A$1:$H$35</definedName>
    <definedName name="Z_B1DC5269_D889_4438_853D_005C3B580A35_.wvu.PrintArea" localSheetId="4" hidden="1">'Sch-1b '!$A$1:$J$37</definedName>
    <definedName name="Z_B1DC5269_D889_4438_853D_005C3B580A35_.wvu.PrintArea" localSheetId="5" hidden="1">'Sch-2'!$A$1:$L$27</definedName>
    <definedName name="Z_B1DC5269_D889_4438_853D_005C3B580A35_.wvu.PrintArea" localSheetId="6" hidden="1">'Sch-3'!$A$1:$N$29</definedName>
    <definedName name="Z_B1DC5269_D889_4438_853D_005C3B580A35_.wvu.PrintArea" localSheetId="10" hidden="1">'Sch-4'!$A$1:$E$38</definedName>
    <definedName name="Z_B1DC5269_D889_4438_853D_005C3B580A35_.wvu.PrintArea" localSheetId="7" hidden="1">'Sch-4a'!$A$1:$G$26</definedName>
    <definedName name="Z_B1DC5269_D889_4438_853D_005C3B580A35_.wvu.PrintArea" localSheetId="8" hidden="1">'Sch-4b'!$A$1:$G$26</definedName>
    <definedName name="Z_B1DC5269_D889_4438_853D_005C3B580A35_.wvu.PrintArea" localSheetId="9" hidden="1">'Sch-4c'!$A$1:$P$26</definedName>
    <definedName name="Z_B1DC5269_D889_4438_853D_005C3B580A35_.wvu.PrintArea" localSheetId="11" hidden="1">'Sch-5 '!$A$1:$E$49</definedName>
    <definedName name="Z_B1DC5269_D889_4438_853D_005C3B580A35_.wvu.PrintArea" localSheetId="12" hidden="1">'Sch-5 (After Discount)'!$A$1:$E$48</definedName>
    <definedName name="Z_B1DC5269_D889_4438_853D_005C3B580A35_.wvu.PrintArea" localSheetId="14" hidden="1">'Sch-6a'!$A$1:$D$46</definedName>
    <definedName name="Z_B1DC5269_D889_4438_853D_005C3B580A35_.wvu.PrintArea" localSheetId="15" hidden="1">'Sch-6b'!$A$1:$Q$52</definedName>
    <definedName name="Z_B1DC5269_D889_4438_853D_005C3B580A35_.wvu.PrintTitles" localSheetId="3" hidden="1">'Sch-1a'!$17:$20</definedName>
    <definedName name="Z_B1DC5269_D889_4438_853D_005C3B580A35_.wvu.PrintTitles" localSheetId="4" hidden="1">'Sch-1b '!$17:$19</definedName>
    <definedName name="Z_B1DC5269_D889_4438_853D_005C3B580A35_.wvu.PrintTitles" localSheetId="5" hidden="1">'Sch-2'!$17:$20</definedName>
    <definedName name="Z_B1DC5269_D889_4438_853D_005C3B580A35_.wvu.PrintTitles" localSheetId="6" hidden="1">'Sch-3'!$17:$20</definedName>
    <definedName name="Z_B1DC5269_D889_4438_853D_005C3B580A35_.wvu.PrintTitles" localSheetId="10" hidden="1">'Sch-4'!$16:$16</definedName>
    <definedName name="Z_B1DC5269_D889_4438_853D_005C3B580A35_.wvu.PrintTitles" localSheetId="7" hidden="1">'Sch-4a'!$16:$18</definedName>
    <definedName name="Z_B1DC5269_D889_4438_853D_005C3B580A35_.wvu.PrintTitles" localSheetId="8" hidden="1">'Sch-4b'!$16:$18</definedName>
    <definedName name="Z_B1DC5269_D889_4438_853D_005C3B580A35_.wvu.PrintTitles" localSheetId="11" hidden="1">'Sch-5 '!$16:$16</definedName>
    <definedName name="Z_B1DC5269_D889_4438_853D_005C3B580A35_.wvu.PrintTitles" localSheetId="12" hidden="1">'Sch-5 (After Discount)'!$15:$15</definedName>
    <definedName name="Z_B1DC5269_D889_4438_853D_005C3B580A35_.wvu.Rows" localSheetId="1" hidden="1">INSTRUCTIONS!$40:$55</definedName>
    <definedName name="Z_B1DC5269_D889_4438_853D_005C3B580A35_.wvu.Rows" localSheetId="13" hidden="1">'Letter of Discount'!$66:$70,'Letter of Discount'!$87:$117</definedName>
    <definedName name="Z_B1DC5269_D889_4438_853D_005C3B580A35_.wvu.Rows" localSheetId="11" hidden="1">'Sch-5 '!$53:$57</definedName>
    <definedName name="Z_B1DC5269_D889_4438_853D_005C3B580A35_.wvu.Rows" localSheetId="12" hidden="1">'Sch-5 (After Discount)'!$52:$62</definedName>
    <definedName name="Z_B2CFD5C3_5473_44FF_AE4A_BE34ABBCB6FF_.wvu.PrintArea" localSheetId="10" hidden="1">'Sch-4'!$A$3:$E$41</definedName>
    <definedName name="Z_BAC42A29_45E6_4402_B726_C3D139198BC5_.wvu.Cols" localSheetId="20" hidden="1">'Bid Form 2nd Envelope'!$G:$J,'Bid Form 2nd Envelope'!$L:$M,'Bid Form 2nd Envelope'!$Z:$AA,'Bid Form 2nd Envelope'!$AE:$AJ</definedName>
    <definedName name="Z_BAC42A29_45E6_4402_B726_C3D139198BC5_.wvu.Cols" localSheetId="13" hidden="1">'Letter of Discount'!$I:$T</definedName>
    <definedName name="Z_BAC42A29_45E6_4402_B726_C3D139198BC5_.wvu.Cols" localSheetId="2" hidden="1">'Name of Bidder'!$A:$A,'Name of Bidder'!$D:$F,'Name of Bidder'!$L:$L,'Name of Bidder'!$IW:$IW,'Name of Bidder'!$SS:$SS,'Name of Bidder'!$ACO:$ACO,'Name of Bidder'!$AMK:$AMK,'Name of Bidder'!$AWG:$AWG,'Name of Bidder'!$BGC:$BGC,'Name of Bidder'!$BPY:$BPY,'Name of Bidder'!$BZU:$BZU,'Name of Bidder'!$CJQ:$CJQ,'Name of Bidder'!$CTM:$CTM,'Name of Bidder'!$DDI:$DDI,'Name of Bidder'!$DNE:$DNE,'Name of Bidder'!$DXA:$DXA,'Name of Bidder'!$EGW:$EGW,'Name of Bidder'!$EQS:$EQS,'Name of Bidder'!$FAO:$FAO,'Name of Bidder'!$FKK:$FKK,'Name of Bidder'!$FUG:$FUG,'Name of Bidder'!$GEC:$GEC,'Name of Bidder'!$GNY:$GNY,'Name of Bidder'!$GXU:$GXU,'Name of Bidder'!$HHQ:$HHQ,'Name of Bidder'!$HRM:$HRM,'Name of Bidder'!$IBI:$IBI,'Name of Bidder'!$ILE:$ILE,'Name of Bidder'!$IVA:$IVA,'Name of Bidder'!$JEW:$JEW,'Name of Bidder'!$JOS:$JOS,'Name of Bidder'!$JYO:$JYO,'Name of Bidder'!$KIK:$KIK,'Name of Bidder'!$KSG:$KSG,'Name of Bidder'!$LCC:$LCC,'Name of Bidder'!$LLY:$LLY,'Name of Bidder'!$LVU:$LVU,'Name of Bidder'!$MFQ:$MFQ,'Name of Bidder'!$MPM:$MPM,'Name of Bidder'!$MZI:$MZI,'Name of Bidder'!$NJE:$NJE,'Name of Bidder'!$NTA:$NTA,'Name of Bidder'!$OCW:$OCW,'Name of Bidder'!$OMS:$OMS,'Name of Bidder'!$OWO:$OWO,'Name of Bidder'!$PGK:$PGK,'Name of Bidder'!$PQG:$PQG,'Name of Bidder'!$QAC:$QAC,'Name of Bidder'!$QJY:$QJY,'Name of Bidder'!$QTU:$QTU,'Name of Bidder'!$RDQ:$RDQ,'Name of Bidder'!$RNM:$RNM,'Name of Bidder'!$RXI:$RXI,'Name of Bidder'!$SHE:$SHE,'Name of Bidder'!$SRA:$SRA,'Name of Bidder'!$TAW:$TAW,'Name of Bidder'!$TKS:$TKS,'Name of Bidder'!$TUO:$TUO,'Name of Bidder'!$UEK:$UEK,'Name of Bidder'!$UOG:$UOG,'Name of Bidder'!$UYC:$UYC,'Name of Bidder'!$VHY:$VHY,'Name of Bidder'!$VRU:$VRU,'Name of Bidder'!$WBQ:$WBQ,'Name of Bidder'!$WLM:$WLM,'Name of Bidder'!$WVI:$WVI</definedName>
    <definedName name="Z_BAC42A29_45E6_4402_B726_C3D139198BC5_.wvu.Cols" localSheetId="16" hidden="1">'N-W (Cr.)'!$C:$C,'N-W (Cr.)'!$H:$H,'N-W (Cr.)'!$M:$M,'N-W (Cr.)'!$R:$R</definedName>
    <definedName name="Z_BAC42A29_45E6_4402_B726_C3D139198BC5_.wvu.Cols" localSheetId="3" hidden="1">'Sch-1a'!$G:$G,'Sch-1a'!$J:$L,'Sch-1a'!$P:$Q</definedName>
    <definedName name="Z_BAC42A29_45E6_4402_B726_C3D139198BC5_.wvu.Cols" localSheetId="4" hidden="1">'Sch-1b '!$I:$J</definedName>
    <definedName name="Z_BAC42A29_45E6_4402_B726_C3D139198BC5_.wvu.Cols" localSheetId="5" hidden="1">'Sch-2'!$B:$E,'Sch-2'!$G:$H,'Sch-2'!$M:$R</definedName>
    <definedName name="Z_BAC42A29_45E6_4402_B726_C3D139198BC5_.wvu.Cols" localSheetId="6" hidden="1">'Sch-3'!$C:$H,'Sch-3'!$M:$N</definedName>
    <definedName name="Z_BAC42A29_45E6_4402_B726_C3D139198BC5_.wvu.Cols" localSheetId="10" hidden="1">'Sch-4'!$G:$M</definedName>
    <definedName name="Z_BAC42A29_45E6_4402_B726_C3D139198BC5_.wvu.Cols" localSheetId="9" hidden="1">'Sch-4c'!$Q:$Q</definedName>
    <definedName name="Z_BAC42A29_45E6_4402_B726_C3D139198BC5_.wvu.Cols" localSheetId="11" hidden="1">'Sch-5 '!$L:$L</definedName>
    <definedName name="Z_BAC42A29_45E6_4402_B726_C3D139198BC5_.wvu.Cols" localSheetId="12" hidden="1">'Sch-5 (After Discount)'!$F:$G</definedName>
    <definedName name="Z_BAC42A29_45E6_4402_B726_C3D139198BC5_.wvu.Cols" localSheetId="15" hidden="1">'Sch-6b'!$Q:$Q</definedName>
    <definedName name="Z_BAC42A29_45E6_4402_B726_C3D139198BC5_.wvu.FilterData" localSheetId="3" hidden="1">'Sch-1a'!$A$1:$A$1165</definedName>
    <definedName name="Z_BAC42A29_45E6_4402_B726_C3D139198BC5_.wvu.FilterData" localSheetId="4" hidden="1">'Sch-1b '!$F$1:$F$329</definedName>
    <definedName name="Z_BAC42A29_45E6_4402_B726_C3D139198BC5_.wvu.FilterData" localSheetId="5" hidden="1">'Sch-2'!$J$1:$J$27</definedName>
    <definedName name="Z_BAC42A29_45E6_4402_B726_C3D139198BC5_.wvu.FilterData" localSheetId="6" hidden="1">'Sch-3'!$J$1:$J$433</definedName>
    <definedName name="Z_BAC42A29_45E6_4402_B726_C3D139198BC5_.wvu.PrintArea" localSheetId="20" hidden="1">'Bid Form 2nd Envelope'!$A$1:$F$68</definedName>
    <definedName name="Z_BAC42A29_45E6_4402_B726_C3D139198BC5_.wvu.PrintArea" localSheetId="0" hidden="1">Cover!$A$1:$F$15</definedName>
    <definedName name="Z_BAC42A29_45E6_4402_B726_C3D139198BC5_.wvu.PrintArea" localSheetId="17" hidden="1">'Entry Tax'!$A$1:$E$16</definedName>
    <definedName name="Z_BAC42A29_45E6_4402_B726_C3D139198BC5_.wvu.PrintArea" localSheetId="1" hidden="1">INSTRUCTIONS!$A$1:$J$39</definedName>
    <definedName name="Z_BAC42A29_45E6_4402_B726_C3D139198BC5_.wvu.PrintArea" localSheetId="13" hidden="1">'Letter of Discount'!$A$1:$H$54</definedName>
    <definedName name="Z_BAC42A29_45E6_4402_B726_C3D139198BC5_.wvu.PrintArea" localSheetId="2" hidden="1">'Name of Bidder'!$B$1:$C$46</definedName>
    <definedName name="Z_BAC42A29_45E6_4402_B726_C3D139198BC5_.wvu.PrintArea" localSheetId="18" hidden="1">Octroi!$A$1:$E$16</definedName>
    <definedName name="Z_BAC42A29_45E6_4402_B726_C3D139198BC5_.wvu.PrintArea" localSheetId="19" hidden="1">'Other Taxes &amp; Duties'!$A$1:$F$16</definedName>
    <definedName name="Z_BAC42A29_45E6_4402_B726_C3D139198BC5_.wvu.PrintArea" localSheetId="3" hidden="1">'Sch-1a'!$A$1:$I$33</definedName>
    <definedName name="Z_BAC42A29_45E6_4402_B726_C3D139198BC5_.wvu.PrintArea" localSheetId="4" hidden="1">'Sch-1b '!$A$1:$I$32</definedName>
    <definedName name="Z_BAC42A29_45E6_4402_B726_C3D139198BC5_.wvu.PrintArea" localSheetId="5" hidden="1">'Sch-2'!$A$1:$Q$27</definedName>
    <definedName name="Z_BAC42A29_45E6_4402_B726_C3D139198BC5_.wvu.PrintArea" localSheetId="6" hidden="1">'Sch-3'!$A$1:$M$30</definedName>
    <definedName name="Z_BAC42A29_45E6_4402_B726_C3D139198BC5_.wvu.PrintArea" localSheetId="10" hidden="1">'Sch-4'!$A$1:$E$37</definedName>
    <definedName name="Z_BAC42A29_45E6_4402_B726_C3D139198BC5_.wvu.PrintArea" localSheetId="7" hidden="1">'Sch-4a'!$A$1:$G$26</definedName>
    <definedName name="Z_BAC42A29_45E6_4402_B726_C3D139198BC5_.wvu.PrintArea" localSheetId="8" hidden="1">'Sch-4b'!$A$1:$G$26</definedName>
    <definedName name="Z_BAC42A29_45E6_4402_B726_C3D139198BC5_.wvu.PrintArea" localSheetId="9" hidden="1">'Sch-4c'!$A$1:$P$26</definedName>
    <definedName name="Z_BAC42A29_45E6_4402_B726_C3D139198BC5_.wvu.PrintArea" localSheetId="11" hidden="1">'Sch-5 '!$A$1:$E$47</definedName>
    <definedName name="Z_BAC42A29_45E6_4402_B726_C3D139198BC5_.wvu.PrintArea" localSheetId="12" hidden="1">'Sch-5 (After Discount)'!$A$1:$E$48</definedName>
    <definedName name="Z_BAC42A29_45E6_4402_B726_C3D139198BC5_.wvu.PrintArea" localSheetId="14" hidden="1">'Sch-6a'!$A$1:$D$44</definedName>
    <definedName name="Z_BAC42A29_45E6_4402_B726_C3D139198BC5_.wvu.PrintArea" localSheetId="15" hidden="1">'Sch-6b'!$A$1:$P$52</definedName>
    <definedName name="Z_BAC42A29_45E6_4402_B726_C3D139198BC5_.wvu.PrintTitles" localSheetId="3" hidden="1">'Sch-1a'!$17:$20</definedName>
    <definedName name="Z_BAC42A29_45E6_4402_B726_C3D139198BC5_.wvu.PrintTitles" localSheetId="4" hidden="1">'Sch-1b '!$17:$19</definedName>
    <definedName name="Z_BAC42A29_45E6_4402_B726_C3D139198BC5_.wvu.PrintTitles" localSheetId="5" hidden="1">'Sch-2'!$17:$20</definedName>
    <definedName name="Z_BAC42A29_45E6_4402_B726_C3D139198BC5_.wvu.PrintTitles" localSheetId="6" hidden="1">'Sch-3'!$17:$20</definedName>
    <definedName name="Z_BAC42A29_45E6_4402_B726_C3D139198BC5_.wvu.PrintTitles" localSheetId="10" hidden="1">'Sch-4'!$16:$16</definedName>
    <definedName name="Z_BAC42A29_45E6_4402_B726_C3D139198BC5_.wvu.PrintTitles" localSheetId="7" hidden="1">'Sch-4a'!$16:$18</definedName>
    <definedName name="Z_BAC42A29_45E6_4402_B726_C3D139198BC5_.wvu.PrintTitles" localSheetId="8" hidden="1">'Sch-4b'!$16:$18</definedName>
    <definedName name="Z_BAC42A29_45E6_4402_B726_C3D139198BC5_.wvu.PrintTitles" localSheetId="11" hidden="1">'Sch-5 '!$16:$16</definedName>
    <definedName name="Z_BAC42A29_45E6_4402_B726_C3D139198BC5_.wvu.PrintTitles" localSheetId="12" hidden="1">'Sch-5 (After Discount)'!$15:$15</definedName>
    <definedName name="Z_BAC42A29_45E6_4402_B726_C3D139198BC5_.wvu.Rows" localSheetId="20" hidden="1">'Bid Form 2nd Envelope'!$27:$28,'Bid Form 2nd Envelope'!$39:$41,'Bid Form 2nd Envelope'!$43:$45</definedName>
    <definedName name="Z_BAC42A29_45E6_4402_B726_C3D139198BC5_.wvu.Rows" localSheetId="1" hidden="1">INSTRUCTIONS!$31:$33,INSTRUCTIONS!$39:$54</definedName>
    <definedName name="Z_BAC42A29_45E6_4402_B726_C3D139198BC5_.wvu.Rows" localSheetId="13" hidden="1">'Letter of Discount'!$29:$29,'Letter of Discount'!$39:$39,'Letter of Discount'!$43:$46</definedName>
    <definedName name="Z_BAC42A29_45E6_4402_B726_C3D139198BC5_.wvu.Rows" localSheetId="2" hidden="1">'Name of Bidder'!$6:$6,'Name of Bidder'!$11:$14,'Name of Bidder'!$22:$23,'Name of Bidder'!$33:$41</definedName>
    <definedName name="Z_BAC42A29_45E6_4402_B726_C3D139198BC5_.wvu.Rows" localSheetId="11" hidden="1">'Sch-5 '!$30:$33,'Sch-5 '!$53:$57</definedName>
    <definedName name="Z_BAC42A29_45E6_4402_B726_C3D139198BC5_.wvu.Rows" localSheetId="12" hidden="1">'Sch-5 (After Discount)'!$22:$22,'Sch-5 (After Discount)'!$29:$32,'Sch-5 (After Discount)'!$52:$62</definedName>
    <definedName name="Z_BAC42A29_45E6_4402_B726_C3D139198BC5_.wvu.Rows" localSheetId="14" hidden="1">'Sch-6a'!$24:$40</definedName>
    <definedName name="Z_BAC42A29_45E6_4402_B726_C3D139198BC5_.wvu.Rows" localSheetId="15" hidden="1">'Sch-6b'!$23:$39,'Sch-6b'!$43:$46,'Sch-6b'!$57:$61</definedName>
    <definedName name="Z_C5506FC7_8A4D_43D0_A0D5_B323816310B7_.wvu.Cols" localSheetId="20" hidden="1">'Bid Form 2nd Envelope'!$G:$J</definedName>
    <definedName name="Z_C5506FC7_8A4D_43D0_A0D5_B323816310B7_.wvu.Cols" localSheetId="13" hidden="1">'Letter of Discount'!$I:$BE</definedName>
    <definedName name="Z_C5506FC7_8A4D_43D0_A0D5_B323816310B7_.wvu.Cols" localSheetId="16" hidden="1">'N-W (Cr.)'!$C:$C,'N-W (Cr.)'!$H:$H,'N-W (Cr.)'!$M:$M,'N-W (Cr.)'!$R:$R</definedName>
    <definedName name="Z_C5506FC7_8A4D_43D0_A0D5_B323816310B7_.wvu.Cols" localSheetId="3" hidden="1">'Sch-1a'!$L:$AG</definedName>
    <definedName name="Z_C5506FC7_8A4D_43D0_A0D5_B323816310B7_.wvu.Cols" localSheetId="4" hidden="1">'Sch-1b '!$K:$Q,'Sch-1b '!$U:$AN</definedName>
    <definedName name="Z_C5506FC7_8A4D_43D0_A0D5_B323816310B7_.wvu.Cols" localSheetId="5" hidden="1">'Sch-2'!$P:$AN</definedName>
    <definedName name="Z_C5506FC7_8A4D_43D0_A0D5_B323816310B7_.wvu.Cols" localSheetId="6" hidden="1">'Sch-3'!$O:$AL</definedName>
    <definedName name="Z_C5506FC7_8A4D_43D0_A0D5_B323816310B7_.wvu.Cols" localSheetId="10" hidden="1">'Sch-4'!$F:$N</definedName>
    <definedName name="Z_C5506FC7_8A4D_43D0_A0D5_B323816310B7_.wvu.Cols" localSheetId="11" hidden="1">'Sch-5 '!$J:$J,'Sch-5 '!$L:$CB</definedName>
    <definedName name="Z_C5506FC7_8A4D_43D0_A0D5_B323816310B7_.wvu.Cols" localSheetId="12" hidden="1">'Sch-5 (After Discount)'!$F:$H,'Sch-5 (After Discount)'!$J:$J</definedName>
    <definedName name="Z_C5506FC7_8A4D_43D0_A0D5_B323816310B7_.wvu.FilterData" localSheetId="4" hidden="1">'Sch-1b '!#REF!</definedName>
    <definedName name="Z_C5506FC7_8A4D_43D0_A0D5_B323816310B7_.wvu.PrintArea" localSheetId="20" hidden="1">'Bid Form 2nd Envelope'!$A$1:$F$68</definedName>
    <definedName name="Z_C5506FC7_8A4D_43D0_A0D5_B323816310B7_.wvu.PrintArea" localSheetId="17" hidden="1">'Entry Tax'!$A$1:$E$16</definedName>
    <definedName name="Z_C5506FC7_8A4D_43D0_A0D5_B323816310B7_.wvu.PrintArea" localSheetId="1" hidden="1">INSTRUCTIONS!$A$1:$J$38</definedName>
    <definedName name="Z_C5506FC7_8A4D_43D0_A0D5_B323816310B7_.wvu.PrintArea" localSheetId="13" hidden="1">'Letter of Discount'!$A$1:$H$54</definedName>
    <definedName name="Z_C5506FC7_8A4D_43D0_A0D5_B323816310B7_.wvu.PrintArea" localSheetId="18" hidden="1">Octroi!$A$1:$E$16</definedName>
    <definedName name="Z_C5506FC7_8A4D_43D0_A0D5_B323816310B7_.wvu.PrintArea" localSheetId="19" hidden="1">'Other Taxes &amp; Duties'!$A$1:$F$16</definedName>
    <definedName name="Z_C5506FC7_8A4D_43D0_A0D5_B323816310B7_.wvu.PrintArea" localSheetId="3" hidden="1">'Sch-1a'!$A$1:$H$35</definedName>
    <definedName name="Z_C5506FC7_8A4D_43D0_A0D5_B323816310B7_.wvu.PrintArea" localSheetId="4" hidden="1">'Sch-1b '!$A$1:$J$37</definedName>
    <definedName name="Z_C5506FC7_8A4D_43D0_A0D5_B323816310B7_.wvu.PrintArea" localSheetId="5" hidden="1">'Sch-2'!$A$1:$L$27</definedName>
    <definedName name="Z_C5506FC7_8A4D_43D0_A0D5_B323816310B7_.wvu.PrintArea" localSheetId="6" hidden="1">'Sch-3'!$A$1:$N$29</definedName>
    <definedName name="Z_C5506FC7_8A4D_43D0_A0D5_B323816310B7_.wvu.PrintArea" localSheetId="10" hidden="1">'Sch-4'!$A$1:$E$38</definedName>
    <definedName name="Z_C5506FC7_8A4D_43D0_A0D5_B323816310B7_.wvu.PrintArea" localSheetId="7" hidden="1">'Sch-4a'!$A$1:$G$26</definedName>
    <definedName name="Z_C5506FC7_8A4D_43D0_A0D5_B323816310B7_.wvu.PrintArea" localSheetId="8" hidden="1">'Sch-4b'!$A$1:$G$26</definedName>
    <definedName name="Z_C5506FC7_8A4D_43D0_A0D5_B323816310B7_.wvu.PrintArea" localSheetId="9" hidden="1">'Sch-4c'!$A$1:$P$26</definedName>
    <definedName name="Z_C5506FC7_8A4D_43D0_A0D5_B323816310B7_.wvu.PrintArea" localSheetId="11" hidden="1">'Sch-5 '!$A$1:$E$49</definedName>
    <definedName name="Z_C5506FC7_8A4D_43D0_A0D5_B323816310B7_.wvu.PrintArea" localSheetId="12" hidden="1">'Sch-5 (After Discount)'!$A$1:$E$48</definedName>
    <definedName name="Z_C5506FC7_8A4D_43D0_A0D5_B323816310B7_.wvu.PrintArea" localSheetId="14" hidden="1">'Sch-6a'!$A$1:$D$46</definedName>
    <definedName name="Z_C5506FC7_8A4D_43D0_A0D5_B323816310B7_.wvu.PrintArea" localSheetId="15" hidden="1">'Sch-6b'!$A$1:$Q$52</definedName>
    <definedName name="Z_C5506FC7_8A4D_43D0_A0D5_B323816310B7_.wvu.PrintTitles" localSheetId="3" hidden="1">'Sch-1a'!$17:$20</definedName>
    <definedName name="Z_C5506FC7_8A4D_43D0_A0D5_B323816310B7_.wvu.PrintTitles" localSheetId="4" hidden="1">'Sch-1b '!$17:$19</definedName>
    <definedName name="Z_C5506FC7_8A4D_43D0_A0D5_B323816310B7_.wvu.PrintTitles" localSheetId="5" hidden="1">'Sch-2'!$17:$20</definedName>
    <definedName name="Z_C5506FC7_8A4D_43D0_A0D5_B323816310B7_.wvu.PrintTitles" localSheetId="6" hidden="1">'Sch-3'!$17:$20</definedName>
    <definedName name="Z_C5506FC7_8A4D_43D0_A0D5_B323816310B7_.wvu.PrintTitles" localSheetId="10" hidden="1">'Sch-4'!$16:$16</definedName>
    <definedName name="Z_C5506FC7_8A4D_43D0_A0D5_B323816310B7_.wvu.PrintTitles" localSheetId="7" hidden="1">'Sch-4a'!$16:$18</definedName>
    <definedName name="Z_C5506FC7_8A4D_43D0_A0D5_B323816310B7_.wvu.PrintTitles" localSheetId="8" hidden="1">'Sch-4b'!$16:$18</definedName>
    <definedName name="Z_C5506FC7_8A4D_43D0_A0D5_B323816310B7_.wvu.PrintTitles" localSheetId="11" hidden="1">'Sch-5 '!$16:$16</definedName>
    <definedName name="Z_C5506FC7_8A4D_43D0_A0D5_B323816310B7_.wvu.PrintTitles" localSheetId="12" hidden="1">'Sch-5 (After Discount)'!$15:$15</definedName>
    <definedName name="Z_C5506FC7_8A4D_43D0_A0D5_B323816310B7_.wvu.Rows" localSheetId="1" hidden="1">INSTRUCTIONS!$40:$55</definedName>
    <definedName name="Z_C5506FC7_8A4D_43D0_A0D5_B323816310B7_.wvu.Rows" localSheetId="13" hidden="1">'Letter of Discount'!$42:$44,'Letter of Discount'!$66:$70,'Letter of Discount'!$87:$117</definedName>
    <definedName name="Z_C5506FC7_8A4D_43D0_A0D5_B323816310B7_.wvu.Rows" localSheetId="3" hidden="1">'Sch-1a'!$36:$632</definedName>
    <definedName name="Z_C5506FC7_8A4D_43D0_A0D5_B323816310B7_.wvu.Rows" localSheetId="4" hidden="1">'Sch-1b '!$37:$93</definedName>
    <definedName name="Z_C5506FC7_8A4D_43D0_A0D5_B323816310B7_.wvu.Rows" localSheetId="11" hidden="1">'Sch-5 '!$53:$57</definedName>
    <definedName name="Z_C5506FC7_8A4D_43D0_A0D5_B323816310B7_.wvu.Rows" localSheetId="12" hidden="1">'Sch-5 (After Discount)'!$52:$62</definedName>
    <definedName name="Z_D16ECB37_EC28_43FE_BD47_3A7114793C46_.wvu.Cols" localSheetId="20" hidden="1">'Bid Form 2nd Envelope'!$G:$J,'Bid Form 2nd Envelope'!$L:$M,'Bid Form 2nd Envelope'!$Z:$AA,'Bid Form 2nd Envelope'!$AE:$AJ</definedName>
    <definedName name="Z_D16ECB37_EC28_43FE_BD47_3A7114793C46_.wvu.Cols" localSheetId="13" hidden="1">'Letter of Discount'!$I:$T</definedName>
    <definedName name="Z_D16ECB37_EC28_43FE_BD47_3A7114793C46_.wvu.Cols" localSheetId="2" hidden="1">'Name of Bidder'!$A:$A,'Name of Bidder'!$D:$F,'Name of Bidder'!$L:$L,'Name of Bidder'!$IW:$IW,'Name of Bidder'!$SS:$SS,'Name of Bidder'!$ACO:$ACO,'Name of Bidder'!$AMK:$AMK,'Name of Bidder'!$AWG:$AWG,'Name of Bidder'!$BGC:$BGC,'Name of Bidder'!$BPY:$BPY,'Name of Bidder'!$BZU:$BZU,'Name of Bidder'!$CJQ:$CJQ,'Name of Bidder'!$CTM:$CTM,'Name of Bidder'!$DDI:$DDI,'Name of Bidder'!$DNE:$DNE,'Name of Bidder'!$DXA:$DXA,'Name of Bidder'!$EGW:$EGW,'Name of Bidder'!$EQS:$EQS,'Name of Bidder'!$FAO:$FAO,'Name of Bidder'!$FKK:$FKK,'Name of Bidder'!$FUG:$FUG,'Name of Bidder'!$GEC:$GEC,'Name of Bidder'!$GNY:$GNY,'Name of Bidder'!$GXU:$GXU,'Name of Bidder'!$HHQ:$HHQ,'Name of Bidder'!$HRM:$HRM,'Name of Bidder'!$IBI:$IBI,'Name of Bidder'!$ILE:$ILE,'Name of Bidder'!$IVA:$IVA,'Name of Bidder'!$JEW:$JEW,'Name of Bidder'!$JOS:$JOS,'Name of Bidder'!$JYO:$JYO,'Name of Bidder'!$KIK:$KIK,'Name of Bidder'!$KSG:$KSG,'Name of Bidder'!$LCC:$LCC,'Name of Bidder'!$LLY:$LLY,'Name of Bidder'!$LVU:$LVU,'Name of Bidder'!$MFQ:$MFQ,'Name of Bidder'!$MPM:$MPM,'Name of Bidder'!$MZI:$MZI,'Name of Bidder'!$NJE:$NJE,'Name of Bidder'!$NTA:$NTA,'Name of Bidder'!$OCW:$OCW,'Name of Bidder'!$OMS:$OMS,'Name of Bidder'!$OWO:$OWO,'Name of Bidder'!$PGK:$PGK,'Name of Bidder'!$PQG:$PQG,'Name of Bidder'!$QAC:$QAC,'Name of Bidder'!$QJY:$QJY,'Name of Bidder'!$QTU:$QTU,'Name of Bidder'!$RDQ:$RDQ,'Name of Bidder'!$RNM:$RNM,'Name of Bidder'!$RXI:$RXI,'Name of Bidder'!$SHE:$SHE,'Name of Bidder'!$SRA:$SRA,'Name of Bidder'!$TAW:$TAW,'Name of Bidder'!$TKS:$TKS,'Name of Bidder'!$TUO:$TUO,'Name of Bidder'!$UEK:$UEK,'Name of Bidder'!$UOG:$UOG,'Name of Bidder'!$UYC:$UYC,'Name of Bidder'!$VHY:$VHY,'Name of Bidder'!$VRU:$VRU,'Name of Bidder'!$WBQ:$WBQ,'Name of Bidder'!$WLM:$WLM,'Name of Bidder'!$WVI:$WVI</definedName>
    <definedName name="Z_D16ECB37_EC28_43FE_BD47_3A7114793C46_.wvu.Cols" localSheetId="16" hidden="1">'N-W (Cr.)'!$C:$C,'N-W (Cr.)'!$H:$H,'N-W (Cr.)'!$M:$M,'N-W (Cr.)'!$R:$R</definedName>
    <definedName name="Z_D16ECB37_EC28_43FE_BD47_3A7114793C46_.wvu.Cols" localSheetId="3" hidden="1">'Sch-1a'!$G:$G,'Sch-1a'!$J:$L,'Sch-1a'!$P:$Q</definedName>
    <definedName name="Z_D16ECB37_EC28_43FE_BD47_3A7114793C46_.wvu.Cols" localSheetId="4" hidden="1">'Sch-1b '!$I:$J</definedName>
    <definedName name="Z_D16ECB37_EC28_43FE_BD47_3A7114793C46_.wvu.Cols" localSheetId="5" hidden="1">'Sch-2'!$B:$E,'Sch-2'!$G:$H,'Sch-2'!$M:$R</definedName>
    <definedName name="Z_D16ECB37_EC28_43FE_BD47_3A7114793C46_.wvu.Cols" localSheetId="6" hidden="1">'Sch-3'!$C:$H,'Sch-3'!$M:$N</definedName>
    <definedName name="Z_D16ECB37_EC28_43FE_BD47_3A7114793C46_.wvu.Cols" localSheetId="10" hidden="1">'Sch-4'!$G:$M</definedName>
    <definedName name="Z_D16ECB37_EC28_43FE_BD47_3A7114793C46_.wvu.Cols" localSheetId="9" hidden="1">'Sch-4c'!$Q:$Q</definedName>
    <definedName name="Z_D16ECB37_EC28_43FE_BD47_3A7114793C46_.wvu.Cols" localSheetId="11" hidden="1">'Sch-5 '!$L:$L</definedName>
    <definedName name="Z_D16ECB37_EC28_43FE_BD47_3A7114793C46_.wvu.Cols" localSheetId="12" hidden="1">'Sch-5 (After Discount)'!$F:$G</definedName>
    <definedName name="Z_D16ECB37_EC28_43FE_BD47_3A7114793C46_.wvu.Cols" localSheetId="15" hidden="1">'Sch-6b'!$Q:$Q</definedName>
    <definedName name="Z_D16ECB37_EC28_43FE_BD47_3A7114793C46_.wvu.FilterData" localSheetId="3" hidden="1">'Sch-1a'!$A$1:$A$1165</definedName>
    <definedName name="Z_D16ECB37_EC28_43FE_BD47_3A7114793C46_.wvu.FilterData" localSheetId="4" hidden="1">'Sch-1b '!$F$1:$F$329</definedName>
    <definedName name="Z_D16ECB37_EC28_43FE_BD47_3A7114793C46_.wvu.FilterData" localSheetId="5" hidden="1">'Sch-2'!$J$1:$J$27</definedName>
    <definedName name="Z_D16ECB37_EC28_43FE_BD47_3A7114793C46_.wvu.FilterData" localSheetId="6" hidden="1">'Sch-3'!$J$1:$J$433</definedName>
    <definedName name="Z_D16ECB37_EC28_43FE_BD47_3A7114793C46_.wvu.PrintArea" localSheetId="20" hidden="1">'Bid Form 2nd Envelope'!$A$1:$F$68</definedName>
    <definedName name="Z_D16ECB37_EC28_43FE_BD47_3A7114793C46_.wvu.PrintArea" localSheetId="0" hidden="1">Cover!$A$1:$F$15</definedName>
    <definedName name="Z_D16ECB37_EC28_43FE_BD47_3A7114793C46_.wvu.PrintArea" localSheetId="17" hidden="1">'Entry Tax'!$A$1:$E$16</definedName>
    <definedName name="Z_D16ECB37_EC28_43FE_BD47_3A7114793C46_.wvu.PrintArea" localSheetId="1" hidden="1">INSTRUCTIONS!$A$1:$J$39</definedName>
    <definedName name="Z_D16ECB37_EC28_43FE_BD47_3A7114793C46_.wvu.PrintArea" localSheetId="13" hidden="1">'Letter of Discount'!$A$1:$H$54</definedName>
    <definedName name="Z_D16ECB37_EC28_43FE_BD47_3A7114793C46_.wvu.PrintArea" localSheetId="2" hidden="1">'Name of Bidder'!$B$1:$C$46</definedName>
    <definedName name="Z_D16ECB37_EC28_43FE_BD47_3A7114793C46_.wvu.PrintArea" localSheetId="18" hidden="1">Octroi!$A$1:$E$16</definedName>
    <definedName name="Z_D16ECB37_EC28_43FE_BD47_3A7114793C46_.wvu.PrintArea" localSheetId="19" hidden="1">'Other Taxes &amp; Duties'!$A$1:$F$16</definedName>
    <definedName name="Z_D16ECB37_EC28_43FE_BD47_3A7114793C46_.wvu.PrintArea" localSheetId="3" hidden="1">'Sch-1a'!$A$1:$I$33</definedName>
    <definedName name="Z_D16ECB37_EC28_43FE_BD47_3A7114793C46_.wvu.PrintArea" localSheetId="4" hidden="1">'Sch-1b '!$A$1:$I$32</definedName>
    <definedName name="Z_D16ECB37_EC28_43FE_BD47_3A7114793C46_.wvu.PrintArea" localSheetId="5" hidden="1">'Sch-2'!$A$1:$Q$27</definedName>
    <definedName name="Z_D16ECB37_EC28_43FE_BD47_3A7114793C46_.wvu.PrintArea" localSheetId="6" hidden="1">'Sch-3'!$A$1:$M$30</definedName>
    <definedName name="Z_D16ECB37_EC28_43FE_BD47_3A7114793C46_.wvu.PrintArea" localSheetId="10" hidden="1">'Sch-4'!$A$1:$E$37</definedName>
    <definedName name="Z_D16ECB37_EC28_43FE_BD47_3A7114793C46_.wvu.PrintArea" localSheetId="7" hidden="1">'Sch-4a'!$A$1:$G$26</definedName>
    <definedName name="Z_D16ECB37_EC28_43FE_BD47_3A7114793C46_.wvu.PrintArea" localSheetId="8" hidden="1">'Sch-4b'!$A$1:$G$26</definedName>
    <definedName name="Z_D16ECB37_EC28_43FE_BD47_3A7114793C46_.wvu.PrintArea" localSheetId="9" hidden="1">'Sch-4c'!$A$1:$P$26</definedName>
    <definedName name="Z_D16ECB37_EC28_43FE_BD47_3A7114793C46_.wvu.PrintArea" localSheetId="11" hidden="1">'Sch-5 '!$A$1:$E$47</definedName>
    <definedName name="Z_D16ECB37_EC28_43FE_BD47_3A7114793C46_.wvu.PrintArea" localSheetId="12" hidden="1">'Sch-5 (After Discount)'!$A$1:$E$48</definedName>
    <definedName name="Z_D16ECB37_EC28_43FE_BD47_3A7114793C46_.wvu.PrintArea" localSheetId="14" hidden="1">'Sch-6a'!$A$1:$D$44</definedName>
    <definedName name="Z_D16ECB37_EC28_43FE_BD47_3A7114793C46_.wvu.PrintArea" localSheetId="15" hidden="1">'Sch-6b'!$A$1:$P$52</definedName>
    <definedName name="Z_D16ECB37_EC28_43FE_BD47_3A7114793C46_.wvu.PrintTitles" localSheetId="3" hidden="1">'Sch-1a'!$17:$20</definedName>
    <definedName name="Z_D16ECB37_EC28_43FE_BD47_3A7114793C46_.wvu.PrintTitles" localSheetId="4" hidden="1">'Sch-1b '!$17:$19</definedName>
    <definedName name="Z_D16ECB37_EC28_43FE_BD47_3A7114793C46_.wvu.PrintTitles" localSheetId="5" hidden="1">'Sch-2'!$17:$20</definedName>
    <definedName name="Z_D16ECB37_EC28_43FE_BD47_3A7114793C46_.wvu.PrintTitles" localSheetId="6" hidden="1">'Sch-3'!$17:$20</definedName>
    <definedName name="Z_D16ECB37_EC28_43FE_BD47_3A7114793C46_.wvu.PrintTitles" localSheetId="10" hidden="1">'Sch-4'!$16:$16</definedName>
    <definedName name="Z_D16ECB37_EC28_43FE_BD47_3A7114793C46_.wvu.PrintTitles" localSheetId="7" hidden="1">'Sch-4a'!$16:$18</definedName>
    <definedName name="Z_D16ECB37_EC28_43FE_BD47_3A7114793C46_.wvu.PrintTitles" localSheetId="8" hidden="1">'Sch-4b'!$16:$18</definedName>
    <definedName name="Z_D16ECB37_EC28_43FE_BD47_3A7114793C46_.wvu.PrintTitles" localSheetId="11" hidden="1">'Sch-5 '!$16:$16</definedName>
    <definedName name="Z_D16ECB37_EC28_43FE_BD47_3A7114793C46_.wvu.PrintTitles" localSheetId="12" hidden="1">'Sch-5 (After Discount)'!$15:$15</definedName>
    <definedName name="Z_D16ECB37_EC28_43FE_BD47_3A7114793C46_.wvu.Rows" localSheetId="20" hidden="1">'Bid Form 2nd Envelope'!$25:$28,'Bid Form 2nd Envelope'!$39:$41,'Bid Form 2nd Envelope'!$43:$45</definedName>
    <definedName name="Z_D16ECB37_EC28_43FE_BD47_3A7114793C46_.wvu.Rows" localSheetId="1" hidden="1">INSTRUCTIONS!$31:$33,INSTRUCTIONS!$39:$54</definedName>
    <definedName name="Z_D16ECB37_EC28_43FE_BD47_3A7114793C46_.wvu.Rows" localSheetId="13" hidden="1">'Letter of Discount'!$27:$29,'Letter of Discount'!$37:$39,'Letter of Discount'!$43:$46</definedName>
    <definedName name="Z_D16ECB37_EC28_43FE_BD47_3A7114793C46_.wvu.Rows" localSheetId="2" hidden="1">'Name of Bidder'!$6:$6,'Name of Bidder'!$8:$8,'Name of Bidder'!$11:$14,'Name of Bidder'!$22:$23,'Name of Bidder'!$25:$29,'Name of Bidder'!$33:$41</definedName>
    <definedName name="Z_D16ECB37_EC28_43FE_BD47_3A7114793C46_.wvu.Rows" localSheetId="10" hidden="1">'Sch-4'!$27:$29</definedName>
    <definedName name="Z_D16ECB37_EC28_43FE_BD47_3A7114793C46_.wvu.Rows" localSheetId="11" hidden="1">'Sch-5 '!$26:$34,'Sch-5 '!$53:$57</definedName>
    <definedName name="Z_D16ECB37_EC28_43FE_BD47_3A7114793C46_.wvu.Rows" localSheetId="12" hidden="1">'Sch-5 (After Discount)'!$22:$22,'Sch-5 (After Discount)'!$25:$33,'Sch-5 (After Discount)'!$52:$62</definedName>
    <definedName name="Z_D16ECB37_EC28_43FE_BD47_3A7114793C46_.wvu.Rows" localSheetId="14" hidden="1">'Sch-6a'!$24:$40</definedName>
    <definedName name="Z_D16ECB37_EC28_43FE_BD47_3A7114793C46_.wvu.Rows" localSheetId="15" hidden="1">'Sch-6b'!$23:$39,'Sch-6b'!$43:$46,'Sch-6b'!$57:$61</definedName>
    <definedName name="Z_D5994A17_2357_4B78_B667_DDB5D94B6FD1_.wvu.Cols" localSheetId="2" hidden="1">'Name of Bidder'!$A$1:$A$65550,'Name of Bidder'!$E$1:$H$65550</definedName>
    <definedName name="Z_D5994A17_2357_4B78_B667_DDB5D94B6FD1_.wvu.PrintArea" localSheetId="2" hidden="1">'Name of Bidder'!$B$1:$C$46</definedName>
    <definedName name="Z_D5994A17_2357_4B78_B667_DDB5D94B6FD1_.wvu.Rows" localSheetId="2" hidden="1">'Name of Bidder'!$A$37:$IV$40</definedName>
    <definedName name="Z_E0A5C919_ADBB_427C_80C3_02C328CA3F83_.wvu.FilterData" localSheetId="3" hidden="1">'Sch-1a'!#REF!</definedName>
    <definedName name="Z_E0A5C919_ADBB_427C_80C3_02C328CA3F83_.wvu.FilterData" localSheetId="4" hidden="1">'Sch-1b '!#REF!</definedName>
    <definedName name="Z_E0A5C919_ADBB_427C_80C3_02C328CA3F83_.wvu.FilterData" localSheetId="5" hidden="1">'Sch-2'!#REF!</definedName>
    <definedName name="Z_E0A5C919_ADBB_427C_80C3_02C328CA3F83_.wvu.FilterData" localSheetId="6" hidden="1">'Sch-3'!#REF!</definedName>
    <definedName name="Z_E0A5C919_ADBB_427C_80C3_02C328CA3F83_.wvu.PrintArea" localSheetId="1" hidden="1">INSTRUCTIONS!$A$1:$J$38</definedName>
    <definedName name="Z_E0A5C919_ADBB_427C_80C3_02C328CA3F83_.wvu.PrintArea" localSheetId="3" hidden="1">'Sch-1a'!$A$1:$H$23</definedName>
    <definedName name="Z_E0A5C919_ADBB_427C_80C3_02C328CA3F83_.wvu.PrintArea" localSheetId="4" hidden="1">'Sch-1b '!$A$1:$J$184</definedName>
    <definedName name="Z_E0A5C919_ADBB_427C_80C3_02C328CA3F83_.wvu.PrintArea" localSheetId="5" hidden="1">'Sch-2'!$A$2:$L$23</definedName>
    <definedName name="Z_E0A5C919_ADBB_427C_80C3_02C328CA3F83_.wvu.PrintArea" localSheetId="6" hidden="1">'Sch-3'!$A$1:$N$24</definedName>
    <definedName name="Z_E0A5C919_ADBB_427C_80C3_02C328CA3F83_.wvu.PrintArea" localSheetId="7" hidden="1">'Sch-4a'!$A$1:$G$26</definedName>
    <definedName name="Z_E0A5C919_ADBB_427C_80C3_02C328CA3F83_.wvu.PrintArea" localSheetId="8" hidden="1">'Sch-4b'!$A$1:$G$26</definedName>
    <definedName name="Z_E0A5C919_ADBB_427C_80C3_02C328CA3F83_.wvu.PrintArea" localSheetId="9" hidden="1">'Sch-4c'!$A$1:$P$27</definedName>
    <definedName name="Z_E0A5C919_ADBB_427C_80C3_02C328CA3F83_.wvu.PrintTitles" localSheetId="3" hidden="1">'Sch-1a'!$17:$20</definedName>
    <definedName name="Z_E0A5C919_ADBB_427C_80C3_02C328CA3F83_.wvu.PrintTitles" localSheetId="4" hidden="1">'Sch-1b '!$17:$19</definedName>
    <definedName name="Z_E0A5C919_ADBB_427C_80C3_02C328CA3F83_.wvu.PrintTitles" localSheetId="5" hidden="1">'Sch-2'!$17:$20</definedName>
    <definedName name="Z_E0A5C919_ADBB_427C_80C3_02C328CA3F83_.wvu.PrintTitles" localSheetId="6" hidden="1">'Sch-3'!$17:$20</definedName>
    <definedName name="Z_E0A5C919_ADBB_427C_80C3_02C328CA3F83_.wvu.PrintTitles" localSheetId="7" hidden="1">'Sch-4a'!$16:$18</definedName>
    <definedName name="Z_E0A5C919_ADBB_427C_80C3_02C328CA3F83_.wvu.PrintTitles" localSheetId="8" hidden="1">'Sch-4b'!$16:$18</definedName>
    <definedName name="Z_E0A5C919_ADBB_427C_80C3_02C328CA3F83_.wvu.Rows" localSheetId="1" hidden="1">INSTRUCTIONS!#REF!,INSTRUCTIONS!$40:$55</definedName>
    <definedName name="Z_E0A5C919_ADBB_427C_80C3_02C328CA3F83_.wvu.Rows" localSheetId="3" hidden="1">'Sch-1a'!#REF!</definedName>
    <definedName name="Z_E0A5C919_ADBB_427C_80C3_02C328CA3F83_.wvu.Rows" localSheetId="4" hidden="1">'Sch-1b '!#REF!</definedName>
    <definedName name="Z_E0A5C919_ADBB_427C_80C3_02C328CA3F83_.wvu.Rows" localSheetId="5" hidden="1">'Sch-2'!$1:$1</definedName>
    <definedName name="Z_E0A5C919_ADBB_427C_80C3_02C328CA3F83_.wvu.Rows" localSheetId="6" hidden="1">'Sch-3'!#REF!</definedName>
    <definedName name="Z_E0A5C919_ADBB_427C_80C3_02C328CA3F83_.wvu.Rows" localSheetId="7" hidden="1">'Sch-4a'!#REF!</definedName>
    <definedName name="Z_E0A5C919_ADBB_427C_80C3_02C328CA3F83_.wvu.Rows" localSheetId="8" hidden="1">'Sch-4b'!#REF!</definedName>
    <definedName name="Z_E0A5C919_ADBB_427C_80C3_02C328CA3F83_.wvu.Rows" localSheetId="9" hidden="1">'Sch-4c'!#REF!</definedName>
    <definedName name="Z_E6F7301F_B7DF_4D80_9428_3CD22143194F_.wvu.Cols" localSheetId="13" hidden="1">'Letter of Discount'!$I:$U</definedName>
    <definedName name="Z_E6F7301F_B7DF_4D80_9428_3CD22143194F_.wvu.Cols" localSheetId="2" hidden="1">'Name of Bidder'!$A$1:$A$65550</definedName>
    <definedName name="Z_E6F7301F_B7DF_4D80_9428_3CD22143194F_.wvu.PrintArea" localSheetId="13" hidden="1">'Letter of Discount'!$A$1:$H$56</definedName>
    <definedName name="Z_E6F7301F_B7DF_4D80_9428_3CD22143194F_.wvu.PrintArea" localSheetId="2" hidden="1">'Name of Bidder'!$B$1:$C$46</definedName>
    <definedName name="Z_E6F7301F_B7DF_4D80_9428_3CD22143194F_.wvu.PrintArea" localSheetId="10" hidden="1">'Sch-4'!$A$3:$E$39</definedName>
    <definedName name="Z_E6F7301F_B7DF_4D80_9428_3CD22143194F_.wvu.Rows" localSheetId="2" hidden="1">'Name of Bidder'!$A$37:$IV$40</definedName>
    <definedName name="Z_E6F7301F_B7DF_4D80_9428_3CD22143194F_.wvu.Rows" localSheetId="10" hidden="1">'Sch-4'!#REF!,'Sch-4'!#REF!,'Sch-4'!$33:$33</definedName>
    <definedName name="Z_EBAEADC8_DFAF_4DD1_92A4_0349F1C8EBDD_.wvu.Cols" localSheetId="2" hidden="1">'Name of Bidder'!$A$1:$A$65550,'Name of Bidder'!$E$1:$H$65550</definedName>
    <definedName name="Z_EBAEADC8_DFAF_4DD1_92A4_0349F1C8EBDD_.wvu.PrintArea" localSheetId="2" hidden="1">'Name of Bidder'!$B$1:$C$46</definedName>
    <definedName name="Z_EBAEADC8_DFAF_4DD1_92A4_0349F1C8EBDD_.wvu.Rows" localSheetId="2" hidden="1">'Name of Bidder'!$A$37:$IV$40</definedName>
    <definedName name="Z_EEE4E2D7_4BFE_4C24_8B93_9FD441A50336_.wvu.PrintArea" localSheetId="20" hidden="1">'Bid Form 2nd Envelope'!$A$1:$F$71</definedName>
    <definedName name="Z_EEE4E2D7_4BFE_4C24_8B93_9FD441A50336_.wvu.PrintArea" localSheetId="17" hidden="1">'Entry Tax'!$A$1:$E$16</definedName>
    <definedName name="Z_EEE4E2D7_4BFE_4C24_8B93_9FD441A50336_.wvu.PrintArea" localSheetId="18" hidden="1">Octroi!$A$1:$E$16</definedName>
    <definedName name="Z_EEE4E2D7_4BFE_4C24_8B93_9FD441A50336_.wvu.PrintArea" localSheetId="19" hidden="1">'Other Taxes &amp; Duties'!$A$1:$F$16</definedName>
    <definedName name="Z_F1C18E61_2FF0_4182_BAEC_13559DB173F9_.wvu.Cols" localSheetId="20" hidden="1">'Bid Form 2nd Envelope'!$I:$I</definedName>
    <definedName name="Z_F1C18E61_2FF0_4182_BAEC_13559DB173F9_.wvu.Cols" localSheetId="13" hidden="1">'Letter of Discount'!$I:$BC</definedName>
    <definedName name="Z_F1C18E61_2FF0_4182_BAEC_13559DB173F9_.wvu.Cols" localSheetId="16" hidden="1">'N-W (Cr.)'!$C:$C,'N-W (Cr.)'!$H:$H,'N-W (Cr.)'!$M:$M,'N-W (Cr.)'!$R:$R</definedName>
    <definedName name="Z_F1C18E61_2FF0_4182_BAEC_13559DB173F9_.wvu.Cols" localSheetId="10" hidden="1">'Sch-4'!$F:$H</definedName>
    <definedName name="Z_F1C18E61_2FF0_4182_BAEC_13559DB173F9_.wvu.Cols" localSheetId="11" hidden="1">'Sch-5 '!$J:$J,'Sch-5 '!$L:$L</definedName>
    <definedName name="Z_F1C18E61_2FF0_4182_BAEC_13559DB173F9_.wvu.Cols" localSheetId="12" hidden="1">'Sch-5 (After Discount)'!$F:$G,'Sch-5 (After Discount)'!$J:$J</definedName>
    <definedName name="Z_F1C18E61_2FF0_4182_BAEC_13559DB173F9_.wvu.PrintArea" localSheetId="20" hidden="1">'Bid Form 2nd Envelope'!$A$1:$F$68</definedName>
    <definedName name="Z_F1C18E61_2FF0_4182_BAEC_13559DB173F9_.wvu.PrintArea" localSheetId="17" hidden="1">'Entry Tax'!$A$1:$E$16</definedName>
    <definedName name="Z_F1C18E61_2FF0_4182_BAEC_13559DB173F9_.wvu.PrintArea" localSheetId="1" hidden="1">INSTRUCTIONS!$A$1:$J$38</definedName>
    <definedName name="Z_F1C18E61_2FF0_4182_BAEC_13559DB173F9_.wvu.PrintArea" localSheetId="13" hidden="1">'Letter of Discount'!$A$1:$H$54</definedName>
    <definedName name="Z_F1C18E61_2FF0_4182_BAEC_13559DB173F9_.wvu.PrintArea" localSheetId="18" hidden="1">Octroi!$A$1:$E$16</definedName>
    <definedName name="Z_F1C18E61_2FF0_4182_BAEC_13559DB173F9_.wvu.PrintArea" localSheetId="19" hidden="1">'Other Taxes &amp; Duties'!$A$1:$F$16</definedName>
    <definedName name="Z_F1C18E61_2FF0_4182_BAEC_13559DB173F9_.wvu.PrintArea" localSheetId="10" hidden="1">'Sch-4'!$A$1:$E$38</definedName>
    <definedName name="Z_F1C18E61_2FF0_4182_BAEC_13559DB173F9_.wvu.PrintArea" localSheetId="11" hidden="1">'Sch-5 '!$A$1:$E$49</definedName>
    <definedName name="Z_F1C18E61_2FF0_4182_BAEC_13559DB173F9_.wvu.PrintArea" localSheetId="12" hidden="1">'Sch-5 (After Discount)'!$A$1:$E$48</definedName>
    <definedName name="Z_F1C18E61_2FF0_4182_BAEC_13559DB173F9_.wvu.PrintTitles" localSheetId="10" hidden="1">'Sch-4'!$16:$16</definedName>
    <definedName name="Z_F1C18E61_2FF0_4182_BAEC_13559DB173F9_.wvu.PrintTitles" localSheetId="11" hidden="1">'Sch-5 '!$16:$16</definedName>
    <definedName name="Z_F1C18E61_2FF0_4182_BAEC_13559DB173F9_.wvu.PrintTitles" localSheetId="12" hidden="1">'Sch-5 (After Discount)'!$15:$15</definedName>
    <definedName name="Z_F1C18E61_2FF0_4182_BAEC_13559DB173F9_.wvu.Rows" localSheetId="1" hidden="1">INSTRUCTIONS!$40:$55</definedName>
    <definedName name="Z_F1C18E61_2FF0_4182_BAEC_13559DB173F9_.wvu.Rows" localSheetId="13" hidden="1">'Letter of Discount'!$66:$70,'Letter of Discount'!$87:$117</definedName>
    <definedName name="Z_F1C18E61_2FF0_4182_BAEC_13559DB173F9_.wvu.Rows" localSheetId="11" hidden="1">'Sch-5 '!$53:$57</definedName>
    <definedName name="Z_F1C18E61_2FF0_4182_BAEC_13559DB173F9_.wvu.Rows" localSheetId="12" hidden="1">'Sch-5 (After Discount)'!$52:$62</definedName>
    <definedName name="Z_F34A69E2_31EE_443F_8E78_A31E3AA3BE2B_.wvu.Cols" localSheetId="20" hidden="1">'Bid Form 2nd Envelope'!$G:$J</definedName>
    <definedName name="Z_F34A69E2_31EE_443F_8E78_A31E3AA3BE2B_.wvu.Cols" localSheetId="16" hidden="1">'N-W (Cr.)'!$C:$C,'N-W (Cr.)'!$H:$H,'N-W (Cr.)'!$M:$M,'N-W (Cr.)'!$R:$R</definedName>
    <definedName name="Z_F34A69E2_31EE_443F_8E78_A31E3AA3BE2B_.wvu.Cols" localSheetId="3" hidden="1">'Sch-1a'!$L:$AZ</definedName>
    <definedName name="Z_F34A69E2_31EE_443F_8E78_A31E3AA3BE2B_.wvu.Cols" localSheetId="4" hidden="1">'Sch-1b '!$K:$P</definedName>
    <definedName name="Z_F34A69E2_31EE_443F_8E78_A31E3AA3BE2B_.wvu.Cols" localSheetId="10" hidden="1">'Sch-4'!$F:$J</definedName>
    <definedName name="Z_F34A69E2_31EE_443F_8E78_A31E3AA3BE2B_.wvu.Cols" localSheetId="11" hidden="1">'Sch-5 '!$J:$J,'Sch-5 '!$L:$L</definedName>
    <definedName name="Z_F34A69E2_31EE_443F_8E78_A31E3AA3BE2B_.wvu.Cols" localSheetId="12" hidden="1">'Sch-5 (After Discount)'!$F:$H,'Sch-5 (After Discount)'!$J:$J</definedName>
    <definedName name="Z_F34A69E2_31EE_443F_8E78_A31E3AA3BE2B_.wvu.FilterData" localSheetId="4" hidden="1">'Sch-1b '!#REF!</definedName>
    <definedName name="Z_F34A69E2_31EE_443F_8E78_A31E3AA3BE2B_.wvu.FilterData" localSheetId="5" hidden="1">'Sch-2'!#REF!</definedName>
    <definedName name="Z_F34A69E2_31EE_443F_8E78_A31E3AA3BE2B_.wvu.PrintArea" localSheetId="20" hidden="1">'Bid Form 2nd Envelope'!$A$1:$F$68</definedName>
    <definedName name="Z_F34A69E2_31EE_443F_8E78_A31E3AA3BE2B_.wvu.PrintArea" localSheetId="17" hidden="1">'Entry Tax'!$A$1:$E$16</definedName>
    <definedName name="Z_F34A69E2_31EE_443F_8E78_A31E3AA3BE2B_.wvu.PrintArea" localSheetId="1" hidden="1">INSTRUCTIONS!$A$1:$J$38</definedName>
    <definedName name="Z_F34A69E2_31EE_443F_8E78_A31E3AA3BE2B_.wvu.PrintArea" localSheetId="13" hidden="1">'Letter of Discount'!$A$1:$H$54</definedName>
    <definedName name="Z_F34A69E2_31EE_443F_8E78_A31E3AA3BE2B_.wvu.PrintArea" localSheetId="18" hidden="1">Octroi!$A$1:$E$16</definedName>
    <definedName name="Z_F34A69E2_31EE_443F_8E78_A31E3AA3BE2B_.wvu.PrintArea" localSheetId="19" hidden="1">'Other Taxes &amp; Duties'!$A$1:$F$16</definedName>
    <definedName name="Z_F34A69E2_31EE_443F_8E78_A31E3AA3BE2B_.wvu.PrintArea" localSheetId="3" hidden="1">'Sch-1a'!$A$1:$H$35</definedName>
    <definedName name="Z_F34A69E2_31EE_443F_8E78_A31E3AA3BE2B_.wvu.PrintArea" localSheetId="4" hidden="1">'Sch-1b '!$A$1:$J$37</definedName>
    <definedName name="Z_F34A69E2_31EE_443F_8E78_A31E3AA3BE2B_.wvu.PrintArea" localSheetId="5" hidden="1">'Sch-2'!$A$1:$L$27</definedName>
    <definedName name="Z_F34A69E2_31EE_443F_8E78_A31E3AA3BE2B_.wvu.PrintArea" localSheetId="6" hidden="1">'Sch-3'!$A$1:$N$29</definedName>
    <definedName name="Z_F34A69E2_31EE_443F_8E78_A31E3AA3BE2B_.wvu.PrintArea" localSheetId="10" hidden="1">'Sch-4'!$A$1:$E$38</definedName>
    <definedName name="Z_F34A69E2_31EE_443F_8E78_A31E3AA3BE2B_.wvu.PrintArea" localSheetId="7" hidden="1">'Sch-4a'!$A$1:$G$26</definedName>
    <definedName name="Z_F34A69E2_31EE_443F_8E78_A31E3AA3BE2B_.wvu.PrintArea" localSheetId="8" hidden="1">'Sch-4b'!$A$1:$G$26</definedName>
    <definedName name="Z_F34A69E2_31EE_443F_8E78_A31E3AA3BE2B_.wvu.PrintArea" localSheetId="9" hidden="1">'Sch-4c'!$A$1:$P$26</definedName>
    <definedName name="Z_F34A69E2_31EE_443F_8E78_A31E3AA3BE2B_.wvu.PrintArea" localSheetId="11" hidden="1">'Sch-5 '!$A$1:$E$49</definedName>
    <definedName name="Z_F34A69E2_31EE_443F_8E78_A31E3AA3BE2B_.wvu.PrintArea" localSheetId="12" hidden="1">'Sch-5 (After Discount)'!$A$1:$E$48</definedName>
    <definedName name="Z_F34A69E2_31EE_443F_8E78_A31E3AA3BE2B_.wvu.PrintArea" localSheetId="14" hidden="1">'Sch-6a'!$A$1:$D$46</definedName>
    <definedName name="Z_F34A69E2_31EE_443F_8E78_A31E3AA3BE2B_.wvu.PrintArea" localSheetId="15" hidden="1">'Sch-6b'!$A$1:$Q$52</definedName>
    <definedName name="Z_F34A69E2_31EE_443F_8E78_A31E3AA3BE2B_.wvu.PrintTitles" localSheetId="3" hidden="1">'Sch-1a'!$17:$20</definedName>
    <definedName name="Z_F34A69E2_31EE_443F_8E78_A31E3AA3BE2B_.wvu.PrintTitles" localSheetId="4" hidden="1">'Sch-1b '!$17:$19</definedName>
    <definedName name="Z_F34A69E2_31EE_443F_8E78_A31E3AA3BE2B_.wvu.PrintTitles" localSheetId="5" hidden="1">'Sch-2'!$17:$20</definedName>
    <definedName name="Z_F34A69E2_31EE_443F_8E78_A31E3AA3BE2B_.wvu.PrintTitles" localSheetId="6" hidden="1">'Sch-3'!$17:$20</definedName>
    <definedName name="Z_F34A69E2_31EE_443F_8E78_A31E3AA3BE2B_.wvu.PrintTitles" localSheetId="10" hidden="1">'Sch-4'!$16:$16</definedName>
    <definedName name="Z_F34A69E2_31EE_443F_8E78_A31E3AA3BE2B_.wvu.PrintTitles" localSheetId="7" hidden="1">'Sch-4a'!$16:$18</definedName>
    <definedName name="Z_F34A69E2_31EE_443F_8E78_A31E3AA3BE2B_.wvu.PrintTitles" localSheetId="8" hidden="1">'Sch-4b'!$16:$18</definedName>
    <definedName name="Z_F34A69E2_31EE_443F_8E78_A31E3AA3BE2B_.wvu.PrintTitles" localSheetId="11" hidden="1">'Sch-5 '!$16:$16</definedName>
    <definedName name="Z_F34A69E2_31EE_443F_8E78_A31E3AA3BE2B_.wvu.PrintTitles" localSheetId="12" hidden="1">'Sch-5 (After Discount)'!$15:$15</definedName>
    <definedName name="Z_F34A69E2_31EE_443F_8E78_A31E3AA3BE2B_.wvu.Rows" localSheetId="1" hidden="1">INSTRUCTIONS!$40:$55</definedName>
    <definedName name="Z_F34A69E2_31EE_443F_8E78_A31E3AA3BE2B_.wvu.Rows" localSheetId="13" hidden="1">'Letter of Discount'!$42:$44,'Letter of Discount'!$66:$70,'Letter of Discount'!$87:$117</definedName>
    <definedName name="Z_F34A69E2_31EE_443F_8E78_A31E3AA3BE2B_.wvu.Rows" localSheetId="3" hidden="1">'Sch-1a'!$36:$616</definedName>
    <definedName name="Z_F34A69E2_31EE_443F_8E78_A31E3AA3BE2B_.wvu.Rows" localSheetId="11" hidden="1">'Sch-5 '!$53:$57</definedName>
    <definedName name="Z_F34A69E2_31EE_443F_8E78_A31E3AA3BE2B_.wvu.Rows" localSheetId="12" hidden="1">'Sch-5 (After Discount)'!$52:$62</definedName>
    <definedName name="Z_F9504563_F4B8_4B08_8DF4_BD6D3D1F49DF_.wvu.Cols" localSheetId="20" hidden="1">'Bid Form 2nd Envelope'!$G:$J</definedName>
    <definedName name="Z_F9504563_F4B8_4B08_8DF4_BD6D3D1F49DF_.wvu.Cols" localSheetId="13" hidden="1">'Letter of Discount'!$I:$BT</definedName>
    <definedName name="Z_F9504563_F4B8_4B08_8DF4_BD6D3D1F49DF_.wvu.Cols" localSheetId="16" hidden="1">'N-W (Cr.)'!$C:$C,'N-W (Cr.)'!$H:$H,'N-W (Cr.)'!$M:$M,'N-W (Cr.)'!$R:$R</definedName>
    <definedName name="Z_F9504563_F4B8_4B08_8DF4_BD6D3D1F49DF_.wvu.Cols" localSheetId="3" hidden="1">'Sch-1a'!$L:$M</definedName>
    <definedName name="Z_F9504563_F4B8_4B08_8DF4_BD6D3D1F49DF_.wvu.Cols" localSheetId="4" hidden="1">'Sch-1b '!$K:$P,'Sch-1b '!$U:$AN</definedName>
    <definedName name="Z_F9504563_F4B8_4B08_8DF4_BD6D3D1F49DF_.wvu.Cols" localSheetId="5" hidden="1">'Sch-2'!$M:$N,'Sch-2'!$P:$AN</definedName>
    <definedName name="Z_F9504563_F4B8_4B08_8DF4_BD6D3D1F49DF_.wvu.Cols" localSheetId="6" hidden="1">'Sch-3'!$O:$AM</definedName>
    <definedName name="Z_F9504563_F4B8_4B08_8DF4_BD6D3D1F49DF_.wvu.Cols" localSheetId="10" hidden="1">'Sch-4'!$F:$CG</definedName>
    <definedName name="Z_F9504563_F4B8_4B08_8DF4_BD6D3D1F49DF_.wvu.Cols" localSheetId="11" hidden="1">'Sch-5 '!$J:$J,'Sch-5 '!$L:$CB</definedName>
    <definedName name="Z_F9504563_F4B8_4B08_8DF4_BD6D3D1F49DF_.wvu.Cols" localSheetId="12" hidden="1">'Sch-5 (After Discount)'!$F:$H,'Sch-5 (After Discount)'!$J:$J</definedName>
    <definedName name="Z_F9504563_F4B8_4B08_8DF4_BD6D3D1F49DF_.wvu.FilterData" localSheetId="3" hidden="1">'Sch-1a'!#REF!</definedName>
    <definedName name="Z_F9504563_F4B8_4B08_8DF4_BD6D3D1F49DF_.wvu.FilterData" localSheetId="4" hidden="1">'Sch-1b '!$F$1:$F$36</definedName>
    <definedName name="Z_F9504563_F4B8_4B08_8DF4_BD6D3D1F49DF_.wvu.FilterData" localSheetId="5" hidden="1">'Sch-2'!$J$1:$J$27</definedName>
    <definedName name="Z_F9504563_F4B8_4B08_8DF4_BD6D3D1F49DF_.wvu.FilterData" localSheetId="6" hidden="1">'Sch-3'!$J$1:$J$433</definedName>
    <definedName name="Z_F9504563_F4B8_4B08_8DF4_BD6D3D1F49DF_.wvu.PrintArea" localSheetId="20" hidden="1">'Bid Form 2nd Envelope'!$A$1:$F$68</definedName>
    <definedName name="Z_F9504563_F4B8_4B08_8DF4_BD6D3D1F49DF_.wvu.PrintArea" localSheetId="0" hidden="1">Cover!$A$1:$F$15</definedName>
    <definedName name="Z_F9504563_F4B8_4B08_8DF4_BD6D3D1F49DF_.wvu.PrintArea" localSheetId="17" hidden="1">'Entry Tax'!$A$1:$E$16</definedName>
    <definedName name="Z_F9504563_F4B8_4B08_8DF4_BD6D3D1F49DF_.wvu.PrintArea" localSheetId="1" hidden="1">INSTRUCTIONS!$A$1:$J$38</definedName>
    <definedName name="Z_F9504563_F4B8_4B08_8DF4_BD6D3D1F49DF_.wvu.PrintArea" localSheetId="13" hidden="1">'Letter of Discount'!$A$1:$H$54</definedName>
    <definedName name="Z_F9504563_F4B8_4B08_8DF4_BD6D3D1F49DF_.wvu.PrintArea" localSheetId="18" hidden="1">Octroi!$A$1:$E$16</definedName>
    <definedName name="Z_F9504563_F4B8_4B08_8DF4_BD6D3D1F49DF_.wvu.PrintArea" localSheetId="19" hidden="1">'Other Taxes &amp; Duties'!$A$1:$F$16</definedName>
    <definedName name="Z_F9504563_F4B8_4B08_8DF4_BD6D3D1F49DF_.wvu.PrintArea" localSheetId="3" hidden="1">'Sch-1a'!$A$1:$H$35</definedName>
    <definedName name="Z_F9504563_F4B8_4B08_8DF4_BD6D3D1F49DF_.wvu.PrintArea" localSheetId="4" hidden="1">'Sch-1b '!$A$1:$J$37</definedName>
    <definedName name="Z_F9504563_F4B8_4B08_8DF4_BD6D3D1F49DF_.wvu.PrintArea" localSheetId="5" hidden="1">'Sch-2'!$A$1:$L$27</definedName>
    <definedName name="Z_F9504563_F4B8_4B08_8DF4_BD6D3D1F49DF_.wvu.PrintArea" localSheetId="6" hidden="1">'Sch-3'!$A$1:$N$29</definedName>
    <definedName name="Z_F9504563_F4B8_4B08_8DF4_BD6D3D1F49DF_.wvu.PrintArea" localSheetId="10" hidden="1">'Sch-4'!$A$1:$E$38</definedName>
    <definedName name="Z_F9504563_F4B8_4B08_8DF4_BD6D3D1F49DF_.wvu.PrintArea" localSheetId="7" hidden="1">'Sch-4a'!$A$1:$G$26</definedName>
    <definedName name="Z_F9504563_F4B8_4B08_8DF4_BD6D3D1F49DF_.wvu.PrintArea" localSheetId="8" hidden="1">'Sch-4b'!$A$1:$G$26</definedName>
    <definedName name="Z_F9504563_F4B8_4B08_8DF4_BD6D3D1F49DF_.wvu.PrintArea" localSheetId="9" hidden="1">'Sch-4c'!$A$1:$P$26</definedName>
    <definedName name="Z_F9504563_F4B8_4B08_8DF4_BD6D3D1F49DF_.wvu.PrintArea" localSheetId="11" hidden="1">'Sch-5 '!$A$1:$E$49</definedName>
    <definedName name="Z_F9504563_F4B8_4B08_8DF4_BD6D3D1F49DF_.wvu.PrintArea" localSheetId="12" hidden="1">'Sch-5 (After Discount)'!$A$1:$E$48</definedName>
    <definedName name="Z_F9504563_F4B8_4B08_8DF4_BD6D3D1F49DF_.wvu.PrintArea" localSheetId="14" hidden="1">'Sch-6a'!$A$1:$D$46</definedName>
    <definedName name="Z_F9504563_F4B8_4B08_8DF4_BD6D3D1F49DF_.wvu.PrintArea" localSheetId="15" hidden="1">'Sch-6b'!$A$1:$Q$52</definedName>
    <definedName name="Z_F9504563_F4B8_4B08_8DF4_BD6D3D1F49DF_.wvu.PrintTitles" localSheetId="3" hidden="1">'Sch-1a'!$17:$20</definedName>
    <definedName name="Z_F9504563_F4B8_4B08_8DF4_BD6D3D1F49DF_.wvu.PrintTitles" localSheetId="4" hidden="1">'Sch-1b '!$17:$19</definedName>
    <definedName name="Z_F9504563_F4B8_4B08_8DF4_BD6D3D1F49DF_.wvu.PrintTitles" localSheetId="5" hidden="1">'Sch-2'!$17:$20</definedName>
    <definedName name="Z_F9504563_F4B8_4B08_8DF4_BD6D3D1F49DF_.wvu.PrintTitles" localSheetId="6" hidden="1">'Sch-3'!$17:$20</definedName>
    <definedName name="Z_F9504563_F4B8_4B08_8DF4_BD6D3D1F49DF_.wvu.PrintTitles" localSheetId="10" hidden="1">'Sch-4'!$16:$16</definedName>
    <definedName name="Z_F9504563_F4B8_4B08_8DF4_BD6D3D1F49DF_.wvu.PrintTitles" localSheetId="7" hidden="1">'Sch-4a'!$16:$18</definedName>
    <definedName name="Z_F9504563_F4B8_4B08_8DF4_BD6D3D1F49DF_.wvu.PrintTitles" localSheetId="8" hidden="1">'Sch-4b'!$16:$18</definedName>
    <definedName name="Z_F9504563_F4B8_4B08_8DF4_BD6D3D1F49DF_.wvu.PrintTitles" localSheetId="11" hidden="1">'Sch-5 '!$16:$16</definedName>
    <definedName name="Z_F9504563_F4B8_4B08_8DF4_BD6D3D1F49DF_.wvu.PrintTitles" localSheetId="12" hidden="1">'Sch-5 (After Discount)'!$15:$15</definedName>
    <definedName name="Z_F9504563_F4B8_4B08_8DF4_BD6D3D1F49DF_.wvu.Rows" localSheetId="1" hidden="1">INSTRUCTIONS!$40:$55</definedName>
    <definedName name="Z_F9504563_F4B8_4B08_8DF4_BD6D3D1F49DF_.wvu.Rows" localSheetId="13" hidden="1">'Letter of Discount'!$66:$70,'Letter of Discount'!$87:$117</definedName>
    <definedName name="Z_F9504563_F4B8_4B08_8DF4_BD6D3D1F49DF_.wvu.Rows" localSheetId="3" hidden="1">'Sch-1a'!$2:$2,'Sch-1a'!$36:$613</definedName>
    <definedName name="Z_F9504563_F4B8_4B08_8DF4_BD6D3D1F49DF_.wvu.Rows" localSheetId="6" hidden="1">'Sch-3'!#REF!</definedName>
    <definedName name="Z_F9504563_F4B8_4B08_8DF4_BD6D3D1F49DF_.wvu.Rows" localSheetId="7" hidden="1">'Sch-4a'!$18:$20</definedName>
    <definedName name="Z_F9504563_F4B8_4B08_8DF4_BD6D3D1F49DF_.wvu.Rows" localSheetId="8" hidden="1">'Sch-4b'!$18:$20</definedName>
    <definedName name="Z_F9504563_F4B8_4B08_8DF4_BD6D3D1F49DF_.wvu.Rows" localSheetId="11" hidden="1">'Sch-5 '!$53:$57</definedName>
    <definedName name="Z_F9504563_F4B8_4B08_8DF4_BD6D3D1F49DF_.wvu.Rows" localSheetId="12" hidden="1">'Sch-5 (After Discount)'!$52:$62</definedName>
    <definedName name="Z_F9504563_F4B8_4B08_8DF4_BD6D3D1F49DF_.wvu.Rows" localSheetId="14" hidden="1">'Sch-6a'!$24:$40</definedName>
    <definedName name="Z_F9504563_F4B8_4B08_8DF4_BD6D3D1F49DF_.wvu.Rows" localSheetId="15" hidden="1">'Sch-6b'!$23:$39</definedName>
    <definedName name="Z_F9C00FCC_B928_44A4_AE8D_3790B3A7FE91_.wvu.Cols" localSheetId="20" hidden="1">'Bid Form 2nd Envelope'!$G:$J</definedName>
    <definedName name="Z_F9C00FCC_B928_44A4_AE8D_3790B3A7FE91_.wvu.Cols" localSheetId="13" hidden="1">'Letter of Discount'!$I:$BT</definedName>
    <definedName name="Z_F9C00FCC_B928_44A4_AE8D_3790B3A7FE91_.wvu.Cols" localSheetId="16" hidden="1">'N-W (Cr.)'!$C:$C,'N-W (Cr.)'!$H:$H,'N-W (Cr.)'!$M:$M,'N-W (Cr.)'!$R:$R</definedName>
    <definedName name="Z_F9C00FCC_B928_44A4_AE8D_3790B3A7FE91_.wvu.Cols" localSheetId="3" hidden="1">'Sch-1a'!$L:$AH,'Sch-1a'!$AK:$BC</definedName>
    <definedName name="Z_F9C00FCC_B928_44A4_AE8D_3790B3A7FE91_.wvu.Cols" localSheetId="4" hidden="1">'Sch-1b '!$K:$P,'Sch-1b '!$U:$AN</definedName>
    <definedName name="Z_F9C00FCC_B928_44A4_AE8D_3790B3A7FE91_.wvu.Cols" localSheetId="5" hidden="1">'Sch-2'!$P:$AN</definedName>
    <definedName name="Z_F9C00FCC_B928_44A4_AE8D_3790B3A7FE91_.wvu.Cols" localSheetId="6" hidden="1">'Sch-3'!$O:$AM</definedName>
    <definedName name="Z_F9C00FCC_B928_44A4_AE8D_3790B3A7FE91_.wvu.Cols" localSheetId="10" hidden="1">'Sch-4'!$F:$CG</definedName>
    <definedName name="Z_F9C00FCC_B928_44A4_AE8D_3790B3A7FE91_.wvu.Cols" localSheetId="11" hidden="1">'Sch-5 '!$J:$J,'Sch-5 '!$L:$CB</definedName>
    <definedName name="Z_F9C00FCC_B928_44A4_AE8D_3790B3A7FE91_.wvu.Cols" localSheetId="12" hidden="1">'Sch-5 (After Discount)'!$F:$H,'Sch-5 (After Discount)'!$J:$J</definedName>
    <definedName name="Z_F9C00FCC_B928_44A4_AE8D_3790B3A7FE91_.wvu.FilterData" localSheetId="3" hidden="1">'Sch-1a'!$F$1:$F$612</definedName>
    <definedName name="Z_F9C00FCC_B928_44A4_AE8D_3790B3A7FE91_.wvu.FilterData" localSheetId="4" hidden="1">'Sch-1b '!$F$1:$F$36</definedName>
    <definedName name="Z_F9C00FCC_B928_44A4_AE8D_3790B3A7FE91_.wvu.FilterData" localSheetId="5" hidden="1">'Sch-2'!$J$1:$J$27</definedName>
    <definedName name="Z_F9C00FCC_B928_44A4_AE8D_3790B3A7FE91_.wvu.FilterData" localSheetId="6" hidden="1">'Sch-3'!$J$1:$J$433</definedName>
    <definedName name="Z_F9C00FCC_B928_44A4_AE8D_3790B3A7FE91_.wvu.PrintArea" localSheetId="20" hidden="1">'Bid Form 2nd Envelope'!$A$1:$F$68</definedName>
    <definedName name="Z_F9C00FCC_B928_44A4_AE8D_3790B3A7FE91_.wvu.PrintArea" localSheetId="0" hidden="1">Cover!$A$1:$F$15</definedName>
    <definedName name="Z_F9C00FCC_B928_44A4_AE8D_3790B3A7FE91_.wvu.PrintArea" localSheetId="17" hidden="1">'Entry Tax'!$A$1:$E$16</definedName>
    <definedName name="Z_F9C00FCC_B928_44A4_AE8D_3790B3A7FE91_.wvu.PrintArea" localSheetId="1" hidden="1">INSTRUCTIONS!$A$1:$J$38</definedName>
    <definedName name="Z_F9C00FCC_B928_44A4_AE8D_3790B3A7FE91_.wvu.PrintArea" localSheetId="13" hidden="1">'Letter of Discount'!$A$1:$H$54</definedName>
    <definedName name="Z_F9C00FCC_B928_44A4_AE8D_3790B3A7FE91_.wvu.PrintArea" localSheetId="18" hidden="1">Octroi!$A$1:$E$16</definedName>
    <definedName name="Z_F9C00FCC_B928_44A4_AE8D_3790B3A7FE91_.wvu.PrintArea" localSheetId="19" hidden="1">'Other Taxes &amp; Duties'!$A$1:$F$16</definedName>
    <definedName name="Z_F9C00FCC_B928_44A4_AE8D_3790B3A7FE91_.wvu.PrintArea" localSheetId="3" hidden="1">'Sch-1a'!$A$1:$H$35</definedName>
    <definedName name="Z_F9C00FCC_B928_44A4_AE8D_3790B3A7FE91_.wvu.PrintArea" localSheetId="4" hidden="1">'Sch-1b '!$A$1:$J$37</definedName>
    <definedName name="Z_F9C00FCC_B928_44A4_AE8D_3790B3A7FE91_.wvu.PrintArea" localSheetId="5" hidden="1">'Sch-2'!$A$1:$L$27</definedName>
    <definedName name="Z_F9C00FCC_B928_44A4_AE8D_3790B3A7FE91_.wvu.PrintArea" localSheetId="6" hidden="1">'Sch-3'!$A$1:$N$29</definedName>
    <definedName name="Z_F9C00FCC_B928_44A4_AE8D_3790B3A7FE91_.wvu.PrintArea" localSheetId="10" hidden="1">'Sch-4'!$A$1:$E$38</definedName>
    <definedName name="Z_F9C00FCC_B928_44A4_AE8D_3790B3A7FE91_.wvu.PrintArea" localSheetId="7" hidden="1">'Sch-4a'!$A$1:$G$26</definedName>
    <definedName name="Z_F9C00FCC_B928_44A4_AE8D_3790B3A7FE91_.wvu.PrintArea" localSheetId="8" hidden="1">'Sch-4b'!$A$1:$G$26</definedName>
    <definedName name="Z_F9C00FCC_B928_44A4_AE8D_3790B3A7FE91_.wvu.PrintArea" localSheetId="9" hidden="1">'Sch-4c'!$A$1:$P$26</definedName>
    <definedName name="Z_F9C00FCC_B928_44A4_AE8D_3790B3A7FE91_.wvu.PrintArea" localSheetId="11" hidden="1">'Sch-5 '!$A$1:$E$49</definedName>
    <definedName name="Z_F9C00FCC_B928_44A4_AE8D_3790B3A7FE91_.wvu.PrintArea" localSheetId="12" hidden="1">'Sch-5 (After Discount)'!$A$1:$E$48</definedName>
    <definedName name="Z_F9C00FCC_B928_44A4_AE8D_3790B3A7FE91_.wvu.PrintArea" localSheetId="14" hidden="1">'Sch-6a'!$A$1:$D$46</definedName>
    <definedName name="Z_F9C00FCC_B928_44A4_AE8D_3790B3A7FE91_.wvu.PrintArea" localSheetId="15" hidden="1">'Sch-6b'!$A$1:$Q$52</definedName>
    <definedName name="Z_F9C00FCC_B928_44A4_AE8D_3790B3A7FE91_.wvu.PrintTitles" localSheetId="3" hidden="1">'Sch-1a'!$17:$20</definedName>
    <definedName name="Z_F9C00FCC_B928_44A4_AE8D_3790B3A7FE91_.wvu.PrintTitles" localSheetId="4" hidden="1">'Sch-1b '!$17:$19</definedName>
    <definedName name="Z_F9C00FCC_B928_44A4_AE8D_3790B3A7FE91_.wvu.PrintTitles" localSheetId="5" hidden="1">'Sch-2'!$17:$20</definedName>
    <definedName name="Z_F9C00FCC_B928_44A4_AE8D_3790B3A7FE91_.wvu.PrintTitles" localSheetId="6" hidden="1">'Sch-3'!$17:$20</definedName>
    <definedName name="Z_F9C00FCC_B928_44A4_AE8D_3790B3A7FE91_.wvu.PrintTitles" localSheetId="10" hidden="1">'Sch-4'!$16:$16</definedName>
    <definedName name="Z_F9C00FCC_B928_44A4_AE8D_3790B3A7FE91_.wvu.PrintTitles" localSheetId="7" hidden="1">'Sch-4a'!$16:$18</definedName>
    <definedName name="Z_F9C00FCC_B928_44A4_AE8D_3790B3A7FE91_.wvu.PrintTitles" localSheetId="8" hidden="1">'Sch-4b'!$16:$18</definedName>
    <definedName name="Z_F9C00FCC_B928_44A4_AE8D_3790B3A7FE91_.wvu.PrintTitles" localSheetId="11" hidden="1">'Sch-5 '!$16:$16</definedName>
    <definedName name="Z_F9C00FCC_B928_44A4_AE8D_3790B3A7FE91_.wvu.PrintTitles" localSheetId="12" hidden="1">'Sch-5 (After Discount)'!$15:$15</definedName>
    <definedName name="Z_F9C00FCC_B928_44A4_AE8D_3790B3A7FE91_.wvu.Rows" localSheetId="1" hidden="1">INSTRUCTIONS!$40:$55</definedName>
    <definedName name="Z_F9C00FCC_B928_44A4_AE8D_3790B3A7FE91_.wvu.Rows" localSheetId="13" hidden="1">'Letter of Discount'!$66:$70,'Letter of Discount'!$87:$117</definedName>
    <definedName name="Z_F9C00FCC_B928_44A4_AE8D_3790B3A7FE91_.wvu.Rows" localSheetId="3" hidden="1">'Sch-1a'!$36:$613</definedName>
    <definedName name="Z_F9C00FCC_B928_44A4_AE8D_3790B3A7FE91_.wvu.Rows" localSheetId="11" hidden="1">'Sch-5 '!$53:$57</definedName>
    <definedName name="Z_F9C00FCC_B928_44A4_AE8D_3790B3A7FE91_.wvu.Rows" localSheetId="12" hidden="1">'Sch-5 (After Discount)'!$52:$62</definedName>
    <definedName name="Z_F9C00FCC_B928_44A4_AE8D_3790B3A7FE91_.wvu.Rows" localSheetId="14" hidden="1">'Sch-6a'!$24:$40</definedName>
    <definedName name="Z_F9C00FCC_B928_44A4_AE8D_3790B3A7FE91_.wvu.Rows" localSheetId="15" hidden="1">'Sch-6b'!$23:$39</definedName>
  </definedNames>
  <calcPr calcId="191029"/>
  <customWorkbookViews>
    <customWorkbookView name="Ankit Vaishnav  - Personal View" guid="{D16ECB37-EC28-43FE-BD47-3A7114793C46}" mergeInterval="0" personalView="1" maximized="1" xWindow="-8" yWindow="-8" windowWidth="1936" windowHeight="1048" tabRatio="871" activeSheetId="21"/>
    <customWorkbookView name="Satendra Singh Sengar {सतेन्द्र सिंह सेंगर} - Personal View" guid="{3A279989-B775-4FE0-B80B-D9B19EF06FB8}" mergeInterval="0" personalView="1" maximized="1" windowWidth="1916" windowHeight="854" tabRatio="871" activeSheetId="5"/>
    <customWorkbookView name="Prashanth Kumar Gade {प्रशांत जि} - Personal View" guid="{94091156-7D66-41B0-B463-5F36D4BD634D}" mergeInterval="0" personalView="1" maximized="1" windowWidth="1916" windowHeight="814" tabRatio="759" activeSheetId="1" showComments="commIndAndComment"/>
    <customWorkbookView name="Umesh Kumar Yadav {उमेश कुमार यादव} - Personal View" guid="{67D3F443-CBF6-4C3B-9EBA-4FC7CEE92243}" mergeInterval="0" personalView="1" maximized="1" windowWidth="1596" windowHeight="674" tabRatio="759" activeSheetId="21"/>
    <customWorkbookView name="60001290 - Personal View" guid="{8FC47E04-BCF9-4504-9FDA-F8529AE0A203}" mergeInterval="0" personalView="1" maximized="1" xWindow="1" yWindow="1" windowWidth="1356" windowHeight="538" tabRatio="834" activeSheetId="3"/>
    <customWorkbookView name="Challa Narasimharao - Personal View" guid="{B1DC5269-D889-4438-853D-005C3B580A35}" mergeInterval="0" personalView="1" maximized="1" windowWidth="1362" windowHeight="543" activeSheetId="4"/>
    <customWorkbookView name="00882 - Personal View" guid="{A0F82AFD-A75A-45C4-A55A-D8EC84E8392D}" mergeInterval="0" personalView="1" maximized="1" windowWidth="1362" windowHeight="543" activeSheetId="2"/>
    <customWorkbookView name="Ann Mary Jose           - Personal View" guid="{334BFE7B-729F-4B5F-BBFA-FE5871D8551A}" mergeInterval="0" personalView="1" maximized="1" xWindow="1" yWindow="1" windowWidth="1366" windowHeight="492" activeSheetId="1"/>
    <customWorkbookView name="01290 - Personal View" guid="{95E806E8-7170-4A6B-8D1F-305B2B9C1B8B}" mergeInterval="0" personalView="1" maximized="1" windowWidth="1362" windowHeight="535" tabRatio="540" activeSheetId="6"/>
    <customWorkbookView name="SINGHS - Personal View" guid="{E0A5C919-ADBB-427C-80C3-02C328CA3F83}" mergeInterval="0" personalView="1" maximized="1" windowWidth="1020" windowHeight="588" tabRatio="649" activeSheetId="7"/>
    <customWorkbookView name="admin - Personal View" guid="{F34A69E2-31EE-443F-8E78-A31E3AA3BE2B}" mergeInterval="0" personalView="1" maximized="1" xWindow="1" yWindow="1" windowWidth="1024" windowHeight="538" activeSheetId="5"/>
    <customWorkbookView name="Dell - Personal View" guid="{C5506FC7-8A4D-43D0-A0D5-B323816310B7}" mergeInterval="0" personalView="1" maximized="1" xWindow="1" yWindow="1" windowWidth="1362" windowHeight="538" activeSheetId="1"/>
    <customWorkbookView name="kundan - Personal View" guid="{3E286A90-B39B-4EF7-ADAF-AD9055F4EE3F}" mergeInterval="0" personalView="1" maximized="1" windowWidth="1362" windowHeight="529" activeSheetId="19"/>
    <customWorkbookView name="D Lucius - Personal View" guid="{F9C00FCC-B928-44A4-AE8D-3790B3A7FE91}" mergeInterval="0" personalView="1" maximized="1" windowWidth="1362" windowHeight="523" activeSheetId="7"/>
    <customWorkbookView name="60001192 - Personal View" guid="{F9504563-F4B8-4B08-8DF4-BD6D3D1F49DF}" mergeInterval="0" personalView="1" maximized="1" xWindow="1" yWindow="1" windowWidth="1362" windowHeight="538" activeSheetId="3"/>
    <customWorkbookView name="Prabodh Kumar Singh {प्रबोध कुमार सिंह} - Personal View" guid="{AB88AE96-2A5B-4A72-8703-28C9E47DF5A8}" mergeInterval="0" personalView="1" maximized="1" windowWidth="1916" windowHeight="854" tabRatio="834" activeSheetId="3"/>
    <customWorkbookView name="Kaushalendra Singh {कौशलेन्‍द्र सिंह} - Personal View" guid="{BAC42A29-45E6-4402-B726-C3D139198BC5}" mergeInterval="0" personalView="1" maximized="1" windowWidth="1916" windowHeight="803" tabRatio="871" activeSheetId="5"/>
    <customWorkbookView name="Ankit Vaishnav {Ankit Vaishnav} - Personal View" guid="{1D1BEC92-0584-42FC-833F-7509E5F404C5}" mergeInterval="0" personalView="1" maximized="1" windowWidth="1436" windowHeight="674" tabRatio="871" activeSheetId="21"/>
  </customWorkbookViews>
  <fileRecoveryPr autoRecover="0"/>
</workbook>
</file>

<file path=xl/calcChain.xml><?xml version="1.0" encoding="utf-8"?>
<calcChain xmlns="http://schemas.openxmlformats.org/spreadsheetml/2006/main">
  <c r="B32" i="5" l="1"/>
  <c r="B31" i="5"/>
  <c r="A7" i="7" l="1"/>
  <c r="A7" i="5"/>
  <c r="A7" i="6" s="1"/>
  <c r="A7" i="4"/>
  <c r="B20" i="3" l="1"/>
  <c r="B19" i="3"/>
  <c r="B15" i="3"/>
  <c r="B10" i="3"/>
  <c r="N27" i="14" l="1"/>
  <c r="S27" i="14" s="1"/>
  <c r="O28" i="14"/>
  <c r="S28" i="14" s="1"/>
  <c r="I32" i="4"/>
  <c r="I33" i="4"/>
  <c r="A6" i="4"/>
  <c r="B12" i="16" l="1"/>
  <c r="B12" i="15"/>
  <c r="B13" i="15"/>
  <c r="B13" i="12"/>
  <c r="R8" i="4"/>
  <c r="R7" i="4"/>
  <c r="B27" i="3"/>
  <c r="B26" i="3"/>
  <c r="L7" i="3"/>
  <c r="L8" i="3" s="1"/>
  <c r="B8" i="3"/>
  <c r="I23" i="14" l="1"/>
  <c r="I21" i="4" l="1"/>
  <c r="B9" i="4" l="1"/>
  <c r="B10" i="4"/>
  <c r="B11" i="4"/>
  <c r="B11" i="5" l="1"/>
  <c r="B11" i="7"/>
  <c r="B11" i="16"/>
  <c r="B12" i="11"/>
  <c r="B11" i="13"/>
  <c r="B11" i="9"/>
  <c r="B11" i="15"/>
  <c r="B12" i="12"/>
  <c r="B11" i="8"/>
  <c r="B10" i="5"/>
  <c r="B10" i="15"/>
  <c r="B10" i="13"/>
  <c r="B10" i="16"/>
  <c r="B11" i="11"/>
  <c r="B10" i="8"/>
  <c r="B11" i="12"/>
  <c r="B10" i="9"/>
  <c r="B10" i="7"/>
  <c r="B9" i="5"/>
  <c r="B9" i="16"/>
  <c r="B9" i="13"/>
  <c r="B10" i="12"/>
  <c r="B9" i="7"/>
  <c r="B9" i="15"/>
  <c r="B9" i="8"/>
  <c r="B9" i="9"/>
  <c r="B10" i="11"/>
  <c r="G22" i="9"/>
  <c r="J7" i="14" s="1"/>
  <c r="A6" i="9"/>
  <c r="AB4" i="9"/>
  <c r="AB3" i="9"/>
  <c r="A3" i="9"/>
  <c r="AB1" i="9"/>
  <c r="A1" i="9"/>
  <c r="G31" i="5" l="1"/>
  <c r="G32" i="5"/>
  <c r="B33" i="4"/>
  <c r="B26" i="9" s="1"/>
  <c r="B32" i="4"/>
  <c r="B25" i="9" s="1"/>
  <c r="N24" i="7"/>
  <c r="N25" i="7"/>
  <c r="N21" i="7"/>
  <c r="B14" i="11" l="1"/>
  <c r="B13" i="9"/>
  <c r="L25" i="7"/>
  <c r="F12" i="6"/>
  <c r="B37" i="11"/>
  <c r="B14" i="12"/>
  <c r="B46" i="13"/>
  <c r="B43" i="15"/>
  <c r="B28" i="7"/>
  <c r="B53" i="21"/>
  <c r="B25" i="8"/>
  <c r="B13" i="8"/>
  <c r="B45" i="12"/>
  <c r="B13" i="13"/>
  <c r="B44" i="15"/>
  <c r="F26" i="6"/>
  <c r="B29" i="7"/>
  <c r="B54" i="21"/>
  <c r="B26" i="8"/>
  <c r="B47" i="12"/>
  <c r="C53" i="14"/>
  <c r="F27" i="6"/>
  <c r="B36" i="11"/>
  <c r="B44" i="13"/>
  <c r="C54" i="14"/>
  <c r="H21" i="5"/>
  <c r="R21" i="6"/>
  <c r="L21" i="6"/>
  <c r="F25" i="9"/>
  <c r="F26" i="9"/>
  <c r="L23" i="6" l="1"/>
  <c r="J21" i="5"/>
  <c r="H23" i="5"/>
  <c r="L27" i="6"/>
  <c r="L29" i="7"/>
  <c r="L28" i="7"/>
  <c r="L26" i="6"/>
  <c r="B13" i="16"/>
  <c r="I23" i="4"/>
  <c r="I27" i="4" s="1"/>
  <c r="E18" i="12" s="1"/>
  <c r="E39" i="12" s="1"/>
  <c r="A7" i="9" l="1"/>
  <c r="B12" i="10"/>
  <c r="B11" i="10"/>
  <c r="B10" i="10"/>
  <c r="B9" i="10"/>
  <c r="C12" i="6" l="1"/>
  <c r="B13" i="10"/>
  <c r="C13" i="6"/>
  <c r="D6" i="3"/>
  <c r="P29" i="14"/>
  <c r="S29" i="14" s="1"/>
  <c r="B14" i="3" l="1"/>
  <c r="B22" i="3"/>
  <c r="B13" i="3"/>
  <c r="B23" i="3"/>
  <c r="R23" i="6"/>
  <c r="E12" i="3"/>
  <c r="P20" i="10"/>
  <c r="Q19" i="10"/>
  <c r="O26" i="10"/>
  <c r="O25" i="10"/>
  <c r="B26" i="10"/>
  <c r="B25" i="10"/>
  <c r="A1" i="10"/>
  <c r="N52" i="16"/>
  <c r="N51" i="16"/>
  <c r="D37" i="11"/>
  <c r="D36" i="11"/>
  <c r="M29" i="7"/>
  <c r="M28" i="7"/>
  <c r="R24" i="6" l="1"/>
  <c r="G30" i="13"/>
  <c r="G22" i="8"/>
  <c r="Q20" i="10"/>
  <c r="J27" i="11" s="1"/>
  <c r="L26" i="14"/>
  <c r="S26" i="14" s="1"/>
  <c r="K25" i="14"/>
  <c r="S25" i="14" s="1"/>
  <c r="J24" i="14"/>
  <c r="S24" i="14" s="1"/>
  <c r="S23" i="14"/>
  <c r="H18" i="11" l="1"/>
  <c r="J8" i="14"/>
  <c r="P21" i="14" s="1"/>
  <c r="J6" i="14"/>
  <c r="D44" i="15"/>
  <c r="E45" i="12"/>
  <c r="B52" i="16"/>
  <c r="B6" i="21"/>
  <c r="A6" i="16"/>
  <c r="A6" i="15"/>
  <c r="A6" i="13"/>
  <c r="A7" i="12"/>
  <c r="A7" i="11"/>
  <c r="A6" i="8"/>
  <c r="A6" i="7"/>
  <c r="A6" i="6"/>
  <c r="A6" i="5"/>
  <c r="Q9" i="4"/>
  <c r="Q8" i="4"/>
  <c r="J27" i="5" l="1"/>
  <c r="P39" i="14"/>
  <c r="S39" i="14" s="1"/>
  <c r="O38" i="14"/>
  <c r="S38" i="14" s="1"/>
  <c r="O21" i="14"/>
  <c r="G18" i="11"/>
  <c r="G27" i="11"/>
  <c r="J18" i="11"/>
  <c r="B26" i="6"/>
  <c r="C10" i="6"/>
  <c r="Q27" i="6"/>
  <c r="C11" i="6"/>
  <c r="C9" i="6"/>
  <c r="B27" i="6"/>
  <c r="F25" i="8"/>
  <c r="E47" i="12"/>
  <c r="B51" i="16"/>
  <c r="F54" i="14"/>
  <c r="D43" i="15"/>
  <c r="E44" i="13"/>
  <c r="F53" i="14"/>
  <c r="F53" i="21" s="1"/>
  <c r="Q26" i="6"/>
  <c r="F26" i="8"/>
  <c r="E46" i="13"/>
  <c r="B2" i="3"/>
  <c r="B1" i="3"/>
  <c r="B37" i="3"/>
  <c r="B34" i="3"/>
  <c r="B33" i="3"/>
  <c r="Q52" i="16" l="1"/>
  <c r="F54" i="21"/>
  <c r="Q51" i="16"/>
  <c r="P8" i="4"/>
  <c r="R31" i="14"/>
  <c r="S31" i="14" s="1"/>
  <c r="Q30" i="14"/>
  <c r="S30" i="14" s="1"/>
  <c r="N21" i="14"/>
  <c r="R21" i="14"/>
  <c r="Q40" i="14"/>
  <c r="S40" i="14" s="1"/>
  <c r="N37" i="14"/>
  <c r="S37" i="14" s="1"/>
  <c r="Q40" i="16"/>
  <c r="H25" i="5" s="1"/>
  <c r="H27" i="5" s="1"/>
  <c r="D41" i="15"/>
  <c r="E36" i="12" s="1"/>
  <c r="G35" i="13" s="1"/>
  <c r="G26" i="13"/>
  <c r="N26" i="7" l="1"/>
  <c r="E38" i="12"/>
  <c r="G37" i="13" s="1"/>
  <c r="G28" i="13"/>
  <c r="I27" i="11"/>
  <c r="A7" i="10"/>
  <c r="Q21" i="14"/>
  <c r="R41" i="14"/>
  <c r="S41" i="14" s="1"/>
  <c r="A7" i="15"/>
  <c r="A8" i="11"/>
  <c r="A7" i="13"/>
  <c r="F51" i="21"/>
  <c r="A7" i="16"/>
  <c r="A8" i="12"/>
  <c r="A7" i="8"/>
  <c r="H27" i="11" l="1"/>
  <c r="G17" i="13" l="1"/>
  <c r="J2" i="14"/>
  <c r="I21" i="14" l="1"/>
  <c r="I33" i="14"/>
  <c r="S33" i="14" s="1"/>
  <c r="I20" i="14"/>
  <c r="E22" i="12"/>
  <c r="J5" i="14"/>
  <c r="AK3" i="10"/>
  <c r="A3" i="10"/>
  <c r="AK2" i="10"/>
  <c r="AK1" i="10"/>
  <c r="O20" i="10" s="1"/>
  <c r="A1" i="2"/>
  <c r="L36" i="14" l="1"/>
  <c r="S36" i="14" s="1"/>
  <c r="L21" i="14"/>
  <c r="G21" i="13"/>
  <c r="J4" i="14"/>
  <c r="G24" i="13"/>
  <c r="K21" i="14" l="1"/>
  <c r="K35" i="14"/>
  <c r="S35" i="14" s="1"/>
  <c r="F15" i="20"/>
  <c r="F14" i="20"/>
  <c r="F13" i="20"/>
  <c r="F12" i="20"/>
  <c r="F11" i="20"/>
  <c r="F10" i="20"/>
  <c r="F9" i="20"/>
  <c r="F8" i="20"/>
  <c r="F7" i="20"/>
  <c r="F6" i="20"/>
  <c r="E15" i="19"/>
  <c r="E14" i="19"/>
  <c r="E13" i="19"/>
  <c r="E12" i="19"/>
  <c r="E11" i="19"/>
  <c r="E10" i="19"/>
  <c r="E9" i="19"/>
  <c r="E8" i="19"/>
  <c r="E7" i="19"/>
  <c r="E6" i="19"/>
  <c r="E15" i="18"/>
  <c r="E14" i="18"/>
  <c r="E13" i="18"/>
  <c r="E12" i="18"/>
  <c r="E11" i="18"/>
  <c r="E10" i="18"/>
  <c r="E9" i="18"/>
  <c r="E8" i="18"/>
  <c r="E7" i="18"/>
  <c r="E6" i="18"/>
  <c r="A134" i="17"/>
  <c r="B134" i="17" s="1"/>
  <c r="D134" i="17" s="1"/>
  <c r="A133" i="17"/>
  <c r="B133" i="17" s="1"/>
  <c r="D133" i="17" s="1"/>
  <c r="A132" i="17"/>
  <c r="B132" i="17" s="1"/>
  <c r="D132" i="17" s="1"/>
  <c r="A131" i="17"/>
  <c r="B131" i="17" s="1"/>
  <c r="D131" i="17" s="1"/>
  <c r="A130" i="17"/>
  <c r="B130" i="17" s="1"/>
  <c r="D130" i="17" s="1"/>
  <c r="A129" i="17"/>
  <c r="B129" i="17" s="1"/>
  <c r="A127" i="17"/>
  <c r="U4" i="17"/>
  <c r="U3" i="17"/>
  <c r="U2" i="17"/>
  <c r="C13" i="14"/>
  <c r="A2" i="14"/>
  <c r="A68" i="21"/>
  <c r="AG9" i="21"/>
  <c r="AN3" i="16"/>
  <c r="A3" i="16"/>
  <c r="AN2" i="16"/>
  <c r="AN1" i="16"/>
  <c r="A1" i="16"/>
  <c r="AA3" i="15"/>
  <c r="A3" i="15"/>
  <c r="AA2" i="15"/>
  <c r="AA1" i="15"/>
  <c r="A1" i="15"/>
  <c r="F40" i="13"/>
  <c r="AB3" i="13"/>
  <c r="A3" i="13"/>
  <c r="AB2" i="13"/>
  <c r="AB1" i="13"/>
  <c r="AB3" i="12"/>
  <c r="A3" i="12"/>
  <c r="AB2" i="12"/>
  <c r="AB1" i="12"/>
  <c r="A3" i="11"/>
  <c r="A1" i="11"/>
  <c r="A1" i="12" s="1"/>
  <c r="A1" i="13" s="1"/>
  <c r="AB4" i="8"/>
  <c r="AB3" i="8"/>
  <c r="A3" i="8"/>
  <c r="AB1" i="8"/>
  <c r="A1" i="8"/>
  <c r="A2" i="7"/>
  <c r="A1" i="7"/>
  <c r="A1" i="21" s="1"/>
  <c r="C15" i="21" s="1"/>
  <c r="A3" i="6"/>
  <c r="A1" i="6"/>
  <c r="A3" i="5"/>
  <c r="A1" i="5"/>
  <c r="A3" i="4"/>
  <c r="A1" i="4"/>
  <c r="F16" i="20" l="1"/>
  <c r="E16" i="18"/>
  <c r="E16" i="19"/>
  <c r="AG7" i="21"/>
  <c r="AG8" i="21" s="1"/>
  <c r="AG6" i="21"/>
  <c r="E20" i="12"/>
  <c r="E40" i="12" s="1"/>
  <c r="G19" i="13" l="1"/>
  <c r="J3" i="14"/>
  <c r="J11" i="14" s="1"/>
  <c r="B48" i="21"/>
  <c r="O20" i="14" l="1"/>
  <c r="O53" i="14" s="1"/>
  <c r="O54" i="14" s="1"/>
  <c r="P20" i="14"/>
  <c r="P53" i="14" s="1"/>
  <c r="P54" i="14" s="1"/>
  <c r="J34" i="14"/>
  <c r="S34" i="14" s="1"/>
  <c r="J21" i="14"/>
  <c r="S21" i="14" s="1"/>
  <c r="D30" i="13"/>
  <c r="F28" i="13" l="1"/>
  <c r="I29" i="11"/>
  <c r="J29" i="11"/>
  <c r="F30" i="13"/>
  <c r="E30" i="13" s="1"/>
  <c r="K20" i="14"/>
  <c r="K53" i="14" s="1"/>
  <c r="K54" i="14" s="1"/>
  <c r="L20" i="14"/>
  <c r="L53" i="14" s="1"/>
  <c r="L54" i="14" s="1"/>
  <c r="F21" i="13" l="1"/>
  <c r="E21" i="13" s="1"/>
  <c r="G29" i="11"/>
  <c r="H29" i="11"/>
  <c r="F24" i="13"/>
  <c r="E24" i="13" s="1"/>
  <c r="D56" i="12"/>
  <c r="D55" i="12"/>
  <c r="K27" i="11" l="1"/>
  <c r="C53" i="12"/>
  <c r="D53" i="12"/>
  <c r="D54" i="12"/>
  <c r="A53" i="13"/>
  <c r="A55" i="13"/>
  <c r="A54" i="13"/>
  <c r="C54" i="12" l="1"/>
  <c r="C55" i="12" l="1"/>
  <c r="B55" i="13" l="1"/>
  <c r="D55" i="13" s="1"/>
  <c r="K3" i="17"/>
  <c r="B54" i="13" l="1"/>
  <c r="D54" i="13" s="1"/>
  <c r="F3" i="17"/>
  <c r="K9" i="17"/>
  <c r="L9" i="17" s="1"/>
  <c r="N9" i="17" s="1"/>
  <c r="K12" i="17"/>
  <c r="L12" i="17" s="1"/>
  <c r="N12" i="17" s="1"/>
  <c r="K11" i="17"/>
  <c r="L11" i="17" s="1"/>
  <c r="N11" i="17" s="1"/>
  <c r="K13" i="17"/>
  <c r="L13" i="17" s="1"/>
  <c r="N13" i="17" s="1"/>
  <c r="K8" i="17"/>
  <c r="L8" i="17" s="1"/>
  <c r="K10" i="17"/>
  <c r="L10" i="17" s="1"/>
  <c r="N10" i="17" s="1"/>
  <c r="B53" i="13"/>
  <c r="D53" i="13" s="1"/>
  <c r="A3" i="17"/>
  <c r="K6" i="17" l="1"/>
  <c r="A9" i="17"/>
  <c r="B9" i="17" s="1"/>
  <c r="D9" i="17" s="1"/>
  <c r="A10" i="17"/>
  <c r="B10" i="17" s="1"/>
  <c r="D10" i="17" s="1"/>
  <c r="A13" i="17"/>
  <c r="B13" i="17" s="1"/>
  <c r="D13" i="17" s="1"/>
  <c r="A12" i="17"/>
  <c r="B12" i="17" s="1"/>
  <c r="D12" i="17" s="1"/>
  <c r="A8" i="17"/>
  <c r="B8" i="17" s="1"/>
  <c r="A11" i="17"/>
  <c r="B11" i="17" s="1"/>
  <c r="D11" i="17" s="1"/>
  <c r="F9" i="17"/>
  <c r="G9" i="17" s="1"/>
  <c r="I9" i="17" s="1"/>
  <c r="F11" i="17"/>
  <c r="G11" i="17" s="1"/>
  <c r="I11" i="17" s="1"/>
  <c r="F12" i="17"/>
  <c r="G12" i="17" s="1"/>
  <c r="I12" i="17" s="1"/>
  <c r="F10" i="17"/>
  <c r="G10" i="17" s="1"/>
  <c r="I10" i="17" s="1"/>
  <c r="F13" i="17"/>
  <c r="G13" i="17" s="1"/>
  <c r="I13" i="17" s="1"/>
  <c r="F8" i="17"/>
  <c r="G8" i="17" s="1"/>
  <c r="F6" i="17" l="1"/>
  <c r="A6" i="17"/>
  <c r="D57" i="13" l="1"/>
  <c r="D62" i="13" s="1"/>
  <c r="N20" i="14"/>
  <c r="N53" i="14" s="1"/>
  <c r="J20" i="14"/>
  <c r="J53" i="14" s="1"/>
  <c r="J54" i="14" s="1"/>
  <c r="Q20" i="14"/>
  <c r="Q53" i="14" s="1"/>
  <c r="R20" i="14"/>
  <c r="R53" i="14" s="1"/>
  <c r="S20" i="14" l="1"/>
  <c r="S42" i="14" s="1"/>
  <c r="R54" i="14"/>
  <c r="F37" i="13" s="1"/>
  <c r="Q54" i="14"/>
  <c r="F35" i="13" s="1"/>
  <c r="N54" i="14"/>
  <c r="F26" i="13" s="1"/>
  <c r="F19" i="13"/>
  <c r="E19" i="13" s="1"/>
  <c r="E39" i="13" s="1"/>
  <c r="H26" i="11"/>
  <c r="K26" i="11" s="1"/>
  <c r="F20" i="13"/>
  <c r="I53" i="14"/>
  <c r="I54" i="14" s="1"/>
  <c r="E37" i="13" l="1"/>
  <c r="K18" i="11"/>
  <c r="S53" i="14"/>
  <c r="E35" i="13"/>
  <c r="M16" i="21" l="1"/>
  <c r="K19" i="11"/>
  <c r="F17" i="13"/>
  <c r="E17" i="13" s="1"/>
  <c r="E38" i="13" s="1"/>
  <c r="M15" i="21" s="1"/>
  <c r="B17" i="21" l="1"/>
  <c r="K30" i="11"/>
  <c r="P3" i="17" l="1"/>
  <c r="B56" i="13" l="1"/>
  <c r="D56" i="13" s="1"/>
  <c r="Y21" i="17"/>
  <c r="T21" i="17" s="1"/>
  <c r="Y13" i="17"/>
  <c r="T13" i="17" s="1"/>
  <c r="Y20" i="17"/>
  <c r="T20" i="17" s="1"/>
  <c r="P11" i="17"/>
  <c r="Q11" i="17" s="1"/>
  <c r="S11" i="17" s="1"/>
  <c r="Y34" i="17"/>
  <c r="T34" i="17" s="1"/>
  <c r="Y24" i="17"/>
  <c r="T24" i="17" s="1"/>
  <c r="Y30" i="17"/>
  <c r="T30" i="17" s="1"/>
  <c r="P12" i="17"/>
  <c r="Q12" i="17" s="1"/>
  <c r="S12" i="17" s="1"/>
  <c r="Y37" i="17"/>
  <c r="T37" i="17" s="1"/>
  <c r="Y16" i="17"/>
  <c r="T16" i="17" s="1"/>
  <c r="Y22" i="17"/>
  <c r="T22" i="17" s="1"/>
  <c r="Y43" i="17"/>
  <c r="T43" i="17" s="1"/>
  <c r="Y17" i="17"/>
  <c r="T17" i="17" s="1"/>
  <c r="Y38" i="17"/>
  <c r="T38" i="17" s="1"/>
  <c r="Y39" i="17"/>
  <c r="T39" i="17" s="1"/>
  <c r="Y35" i="17"/>
  <c r="T35" i="17" s="1"/>
  <c r="P9" i="17"/>
  <c r="Q9" i="17" s="1"/>
  <c r="S9" i="17" s="1"/>
  <c r="Y32" i="17"/>
  <c r="T32" i="17" s="1"/>
  <c r="Y12" i="17"/>
  <c r="T12" i="17" s="1"/>
  <c r="Y31" i="17"/>
  <c r="T31" i="17" s="1"/>
  <c r="Y40" i="17"/>
  <c r="T40" i="17" s="1"/>
  <c r="Y42" i="17"/>
  <c r="T42" i="17" s="1"/>
  <c r="Y41" i="17"/>
  <c r="T41" i="17" s="1"/>
  <c r="Y11" i="17"/>
  <c r="T11" i="17" s="1"/>
  <c r="Y15" i="17"/>
  <c r="T15" i="17" s="1"/>
  <c r="P13" i="17"/>
  <c r="Q13" i="17" s="1"/>
  <c r="S13" i="17" s="1"/>
  <c r="Y18" i="17"/>
  <c r="T18" i="17" s="1"/>
  <c r="Y25" i="17"/>
  <c r="T25" i="17" s="1"/>
  <c r="Y23" i="17"/>
  <c r="T23" i="17" s="1"/>
  <c r="Y33" i="17"/>
  <c r="T33" i="17" s="1"/>
  <c r="P10" i="17"/>
  <c r="Q10" i="17" s="1"/>
  <c r="S10" i="17" s="1"/>
  <c r="Y14" i="17"/>
  <c r="T14" i="17" s="1"/>
  <c r="Y44" i="17"/>
  <c r="T44" i="17" s="1"/>
  <c r="Y10" i="17"/>
  <c r="T10" i="17" s="1"/>
  <c r="Y45" i="17"/>
  <c r="T45" i="17" s="1"/>
  <c r="Y19" i="17"/>
  <c r="T19" i="17" s="1"/>
  <c r="P8" i="17"/>
  <c r="Q8" i="17" s="1"/>
  <c r="Y36" i="17"/>
  <c r="T36" i="17" s="1"/>
  <c r="P6" i="17" l="1"/>
  <c r="U6" i="17"/>
  <c r="U7" i="17"/>
</calcChain>
</file>

<file path=xl/sharedStrings.xml><?xml version="1.0" encoding="utf-8"?>
<sst xmlns="http://schemas.openxmlformats.org/spreadsheetml/2006/main" count="1450" uniqueCount="561">
  <si>
    <t>Type &amp; Designation</t>
  </si>
  <si>
    <t>Country of Origin</t>
  </si>
  <si>
    <t>Total Charges</t>
  </si>
  <si>
    <t>Date:</t>
  </si>
  <si>
    <t>Place:</t>
  </si>
  <si>
    <t>Unit</t>
  </si>
  <si>
    <t>Sl. No.</t>
  </si>
  <si>
    <t>(1)</t>
  </si>
  <si>
    <t>(2)</t>
  </si>
  <si>
    <t>(3)</t>
  </si>
  <si>
    <t>(4)</t>
  </si>
  <si>
    <t>(5)</t>
  </si>
  <si>
    <t>(6)</t>
  </si>
  <si>
    <t>Place :</t>
  </si>
  <si>
    <t>(8)</t>
  </si>
  <si>
    <t>Item Description</t>
  </si>
  <si>
    <t>Country of origin</t>
  </si>
  <si>
    <t>Date :</t>
  </si>
  <si>
    <t>Description</t>
  </si>
  <si>
    <t>Note:</t>
  </si>
  <si>
    <t>To:</t>
  </si>
  <si>
    <t>Contract Services</t>
  </si>
  <si>
    <t>"Saudamini", Plot No.-2</t>
  </si>
  <si>
    <t>(7)</t>
  </si>
  <si>
    <t>(9)</t>
  </si>
  <si>
    <t xml:space="preserve"> Description</t>
  </si>
  <si>
    <t>Country where training is to be imparted</t>
  </si>
  <si>
    <t>Total Training Charges</t>
  </si>
  <si>
    <t>I</t>
  </si>
  <si>
    <t>(a)</t>
  </si>
  <si>
    <t>(b)</t>
  </si>
  <si>
    <t>(d)</t>
  </si>
  <si>
    <t>(i)</t>
  </si>
  <si>
    <t>INR</t>
  </si>
  <si>
    <t>Quantity</t>
  </si>
  <si>
    <t>Qty.</t>
  </si>
  <si>
    <t>Grand Summary</t>
  </si>
  <si>
    <t>(e)</t>
  </si>
  <si>
    <t>(f)</t>
  </si>
  <si>
    <t>(g)</t>
  </si>
  <si>
    <t>(h)</t>
  </si>
  <si>
    <t>Width of Cell for unit price and total</t>
  </si>
  <si>
    <t>This workbook contains the following worksheets:</t>
  </si>
  <si>
    <t>Sch-2:</t>
  </si>
  <si>
    <t>Sch-3:</t>
  </si>
  <si>
    <t>(j)</t>
  </si>
  <si>
    <t>INSTRUCTIONS FOR BIDDERS TO FILL WORKBOOK</t>
  </si>
  <si>
    <t>If Unit price left blank</t>
  </si>
  <si>
    <t>footnote: u have left …. Cells blank</t>
  </si>
  <si>
    <t>format unit price cell in sch.1 &amp; 2 and currency cell</t>
  </si>
  <si>
    <t>if unit price blank, shade it</t>
  </si>
  <si>
    <t>if currency is blank, shade it.</t>
  </si>
  <si>
    <t>If currency left blank</t>
  </si>
  <si>
    <t>check sch-2 thoroughly</t>
  </si>
  <si>
    <t>If MOT left blank</t>
  </si>
  <si>
    <t>check summary sheet</t>
  </si>
  <si>
    <t>In sch-2, if currency cell is blank, unit F&amp;I shud be INCLUDED</t>
  </si>
  <si>
    <t>(GRAND SUMMARY)</t>
  </si>
  <si>
    <t>1</t>
  </si>
  <si>
    <t>2</t>
  </si>
  <si>
    <t>3</t>
  </si>
  <si>
    <t>4</t>
  </si>
  <si>
    <t>Break-up of Type Test Charges for Type Tests to be conducted abroad:</t>
  </si>
  <si>
    <t>Testing Location</t>
  </si>
  <si>
    <t>Type Test Charges</t>
  </si>
  <si>
    <t>Amount</t>
  </si>
  <si>
    <t>5</t>
  </si>
  <si>
    <t>6</t>
  </si>
  <si>
    <t>7</t>
  </si>
  <si>
    <t>While filling up the worksheets following may please be observed :</t>
  </si>
  <si>
    <t>Fill up only green shaded cells.</t>
  </si>
  <si>
    <t>(ii)</t>
  </si>
  <si>
    <t>Certain data type entries have been restricted, such as Numeric values or limits of numeric.</t>
  </si>
  <si>
    <t>(iii)</t>
  </si>
  <si>
    <t>Select only the options in pull down menus.</t>
  </si>
  <si>
    <t>(iv)</t>
  </si>
  <si>
    <t>Do not link any cell of this workbook with any other workbook.</t>
  </si>
  <si>
    <t>(v)</t>
  </si>
  <si>
    <t>Do not use copy &amp; paste or cut &amp; paste options for filling up the data.</t>
  </si>
  <si>
    <t>(vi)</t>
  </si>
  <si>
    <t>Do not reformat any of the cell of the workbook.</t>
  </si>
  <si>
    <t>II</t>
  </si>
  <si>
    <t>Cover :</t>
  </si>
  <si>
    <t>Opening page of the workbook.</t>
  </si>
  <si>
    <t>Names of the Bidder :</t>
  </si>
  <si>
    <t>Fill up names and address of the Bidder as selected above.</t>
  </si>
  <si>
    <t>Fill up date in dd-mm-yyyy format from drop down menu.</t>
  </si>
  <si>
    <t>(c )</t>
  </si>
  <si>
    <t>(k)</t>
  </si>
  <si>
    <t>(l)</t>
  </si>
  <si>
    <t>Entry Tax:</t>
  </si>
  <si>
    <t>Fill the description, amount and rate of applicable Entry Tax. Total of this worksheet shall be displayed in Sch-5 (Taxes &amp; Duties)</t>
  </si>
  <si>
    <t>(o)</t>
  </si>
  <si>
    <t>Octroi:</t>
  </si>
  <si>
    <t>Fill the description, amount and rate of applicable Octroi. Total of this worksheet shall be displayed in Sch-5 (Taxes &amp; Duties)</t>
  </si>
  <si>
    <t>(p)</t>
  </si>
  <si>
    <t>Other taxes &amp; duties:</t>
  </si>
  <si>
    <t>Fill the description, amount and rate of applicable Other taxes &amp; duties. Total of this worksheet shall be displayed in Sch-5 (Taxes &amp; Duties)</t>
  </si>
  <si>
    <t>(q)</t>
  </si>
  <si>
    <t>Fill up ref. no. as bidder's ref. no. of this letter.</t>
  </si>
  <si>
    <t>Fill up names &amp; Designation of the Bidder.</t>
  </si>
  <si>
    <t>Fill up additional Information as required.</t>
  </si>
  <si>
    <t>Price Schedules</t>
  </si>
  <si>
    <t>Instructions / error messages, if any, will be displayed automatically  after selecting the cell.</t>
  </si>
  <si>
    <t>पावर ग्रिड कारपोरेशन ऑफ इण्डिया लिमिटेड</t>
  </si>
  <si>
    <t>(भारत सरकार का उद्यम)</t>
  </si>
  <si>
    <t>Power Grid Corporation of India Limited</t>
  </si>
  <si>
    <t>(A Government of India Enterprises)</t>
  </si>
  <si>
    <t>Enter the details of the bidder below:</t>
  </si>
  <si>
    <t xml:space="preserve">Printed Name </t>
  </si>
  <si>
    <t>Designation</t>
  </si>
  <si>
    <t xml:space="preserve">Date     </t>
  </si>
  <si>
    <t xml:space="preserve">Place     </t>
  </si>
  <si>
    <t>(Schedule of Rates and Prices)</t>
  </si>
  <si>
    <t>Address :</t>
  </si>
  <si>
    <t>Power Grid Corporation of India Ltd.,</t>
  </si>
  <si>
    <t xml:space="preserve">Sector-29, </t>
  </si>
  <si>
    <t>Gurgaon (Haryana) - 122 001</t>
  </si>
  <si>
    <t>Price Break-down of charges for Training to be imparted abroad</t>
  </si>
  <si>
    <t>Amount on which Entry Tax is applicable</t>
  </si>
  <si>
    <t>Printed Name</t>
  </si>
  <si>
    <t>Details of Other Taxes &amp; Duties</t>
  </si>
  <si>
    <t>Sl No.</t>
  </si>
  <si>
    <t>Description of Items</t>
  </si>
  <si>
    <t>Amount on which Other Taxes &amp; Duties are applicable</t>
  </si>
  <si>
    <t>Description of Taxes &amp; Duties</t>
  </si>
  <si>
    <t>Rate of Taxes &amp; Duties</t>
  </si>
  <si>
    <t>Amount of Taxes &amp; Duties</t>
  </si>
  <si>
    <t>(6) =(3) x (5)</t>
  </si>
  <si>
    <t>Total</t>
  </si>
  <si>
    <t>Printed Name:</t>
  </si>
  <si>
    <t>Designation:</t>
  </si>
  <si>
    <t>TOTAL FOR SCHEDULE-1a [ {AA} + {BB}]</t>
  </si>
  <si>
    <t>Details of Octroi</t>
  </si>
  <si>
    <t>Amount on which Octroi is applicable</t>
  </si>
  <si>
    <t>Rate of Octroi</t>
  </si>
  <si>
    <t>Octroi</t>
  </si>
  <si>
    <t>(5) =(3) x (4)</t>
  </si>
  <si>
    <t>Details of Entry Tax</t>
  </si>
  <si>
    <t>Rate of Entry Tax</t>
  </si>
  <si>
    <t>Entry Tax</t>
  </si>
  <si>
    <t xml:space="preserve">TOTAL SCHEDULE NO. 1(a) </t>
  </si>
  <si>
    <t>NOT APPLICABLE</t>
  </si>
  <si>
    <t>TOTAL SCHEDULE NO. 1(b)</t>
  </si>
  <si>
    <t xml:space="preserve">TOTAL SCHEDULE NO. 2 </t>
  </si>
  <si>
    <t xml:space="preserve">TOTAL SCHEDULE NO. 3 </t>
  </si>
  <si>
    <t>TOTAL SCHEDULE NO. 4(a)</t>
  </si>
  <si>
    <t>Training Charges for Training to be imparted abroad</t>
  </si>
  <si>
    <t>TOTAL SCHEDULE NO. 4(b)</t>
  </si>
  <si>
    <t xml:space="preserve">This letter of discount is optional. Bidder may / may not offer any discount. </t>
  </si>
  <si>
    <t>Letter of Discount</t>
  </si>
  <si>
    <t>Sch-1a</t>
  </si>
  <si>
    <t>LETTER OF DISCOUNT</t>
  </si>
  <si>
    <t>Sch-2</t>
  </si>
  <si>
    <t>Sch-3</t>
  </si>
  <si>
    <t>Sch-4a</t>
  </si>
  <si>
    <t>Sector-29, (near IFFCO Chowk)</t>
  </si>
  <si>
    <t>Sch-4b</t>
  </si>
  <si>
    <t>Gurgaon (Haryana) - 122001</t>
  </si>
  <si>
    <t>Sch-7a</t>
  </si>
  <si>
    <t>Sch-7b</t>
  </si>
  <si>
    <t>Subject  :</t>
  </si>
  <si>
    <t>Dear Sir,</t>
  </si>
  <si>
    <t>With reference to the subject tender, we hereby offer unconditional discount on the prices quoted by us as per details given here below :</t>
  </si>
  <si>
    <t>X</t>
  </si>
  <si>
    <t>Schedule-2 : Freight &amp; Insurance</t>
  </si>
  <si>
    <t>Schedule-4 a : Training Charges (Abroad)</t>
  </si>
  <si>
    <t>In Percent (%)</t>
  </si>
  <si>
    <t>Please consider this letter of discount as the integral part of our price bid.</t>
  </si>
  <si>
    <t>Thanking you, we remain,</t>
  </si>
  <si>
    <t>Yours faithfully,</t>
  </si>
  <si>
    <t xml:space="preserve">Printed Name: </t>
  </si>
  <si>
    <t>(GRAND SUMMARY AFTER DISCOUNT)</t>
  </si>
  <si>
    <t>Exchange Rate as on date of OBD</t>
  </si>
  <si>
    <t>Eqvt. INR</t>
  </si>
  <si>
    <t>Bid Price after Discount (excld. T&amp;D)</t>
  </si>
  <si>
    <t>CE (excld. T&amp;D)</t>
  </si>
  <si>
    <t>Variation (%age)</t>
  </si>
  <si>
    <t>st</t>
  </si>
  <si>
    <t>January</t>
  </si>
  <si>
    <t>nd</t>
  </si>
  <si>
    <t>February</t>
  </si>
  <si>
    <t>BID FORM (Second Envelope)</t>
  </si>
  <si>
    <t>rd</t>
  </si>
  <si>
    <t>March</t>
  </si>
  <si>
    <t>th</t>
  </si>
  <si>
    <t>April</t>
  </si>
  <si>
    <t>Bid Proposal Ref. No.</t>
  </si>
  <si>
    <t>May</t>
  </si>
  <si>
    <t>Date      :</t>
  </si>
  <si>
    <t>June</t>
  </si>
  <si>
    <t>July</t>
  </si>
  <si>
    <t>August</t>
  </si>
  <si>
    <t>September</t>
  </si>
  <si>
    <t>October</t>
  </si>
  <si>
    <t>November</t>
  </si>
  <si>
    <t>December</t>
  </si>
  <si>
    <t>Name of Contract  :</t>
  </si>
  <si>
    <t>Dear Ladies and/or Gentlemen,</t>
  </si>
  <si>
    <t xml:space="preserve"> Plus applicable Octroi, Entry Tax, Other Taxes &amp; Duties or such other sums as may be determined in accordance with the terms and conditions of the Bidding Documents.</t>
  </si>
  <si>
    <t xml:space="preserve">The above amounts are in accordance with the price schedules attached herewith and are made part of this bid.  </t>
  </si>
  <si>
    <t xml:space="preserve"> or such other sums as may be determined in accordance with the terms and conditions of the Bidding Documents.</t>
  </si>
  <si>
    <t xml:space="preserve">Price Schedules </t>
  </si>
  <si>
    <t>In line with the requirements of the Bidding documents, we enclose herewith the following Price Schedules, duly filled - in as per your proforma:</t>
  </si>
  <si>
    <t>Schedule 1a :</t>
  </si>
  <si>
    <t>Schedule 1b :</t>
  </si>
  <si>
    <t>Schedule 2 :</t>
  </si>
  <si>
    <t>Schedule 3 :</t>
  </si>
  <si>
    <t>Schedule 4a :</t>
  </si>
  <si>
    <t>Schedule 4b :</t>
  </si>
  <si>
    <t>Schedule 5 :</t>
  </si>
  <si>
    <t>We understand that in the price schedules, where there are errors between the total of the amounts given under the column for the price Breakdown and the amount given under the Total Price, the former shall prevail and the latter will be corrected accordingly. We further understand that where there are discrepancies between amounts stated in figures and amounts stated in words, the amount stated in words shall prevail. Similarly, any discrepancy in the total bid price and that of the summation of Schedule price (price indicated in a Schedule indicating the total of that schedule), the total bid price shall be corrected to reflect the actual summation of the Schedule prices.</t>
  </si>
  <si>
    <t>We declare that items left blank in the Schedules will be deemed to have been included in other items. The TOTAL for each Schedule and the TOTAL of Grand Summary shall be deemed to be the total price for executing the Facilities and sections thereof in complete accordance with the Contract, whether or not each individual item has been priced.</t>
  </si>
  <si>
    <t xml:space="preserve">We confirm that no Sales Tax/VAT in any form shall be payable by you for the bought out items which shall be despatched directly by us under the First Contract to the project site. However, you will issue requisite Sales Tax declaration/Vatable forms in respect of such bought out items, on production of documentary evidence of registration with the concerned Sales Tax Authorities. </t>
  </si>
  <si>
    <r>
      <t>#(For Joint Venture only) We, the partners of Joint Venture submitting this bid, do agree and confirm that in case of Award of Contract on the Joint Venture, we shall be jointly and severally liable and responsible for the execution of the Contract in accordance with Contract terms and conditions.</t>
    </r>
    <r>
      <rPr>
        <strike/>
        <sz val="11"/>
        <rFont val="Arial"/>
        <family val="2"/>
      </rPr>
      <t/>
    </r>
  </si>
  <si>
    <t>For and on behalf of</t>
  </si>
  <si>
    <t>Printed Name :</t>
  </si>
  <si>
    <t>Designation :</t>
  </si>
  <si>
    <t>Please provide additional information of the Bidder</t>
  </si>
  <si>
    <t>Business Address                       :</t>
  </si>
  <si>
    <t>Country of Incorporation         :</t>
  </si>
  <si>
    <t>State/Province to be indicated :</t>
  </si>
  <si>
    <t>Name of Principal Officer         :</t>
  </si>
  <si>
    <t>Address of  Principal Officer    :</t>
  </si>
  <si>
    <t xml:space="preserve">INR </t>
  </si>
  <si>
    <t xml:space="preserve"> plus </t>
  </si>
  <si>
    <t>One</t>
  </si>
  <si>
    <t>Two</t>
  </si>
  <si>
    <t>Three</t>
  </si>
  <si>
    <t>Four</t>
  </si>
  <si>
    <t>Five</t>
  </si>
  <si>
    <t>Six</t>
  </si>
  <si>
    <t>Seven</t>
  </si>
  <si>
    <t>Eight</t>
  </si>
  <si>
    <t>Nine</t>
  </si>
  <si>
    <t>Ten</t>
  </si>
  <si>
    <t>Eleven</t>
  </si>
  <si>
    <t>Twelve</t>
  </si>
  <si>
    <t>Thirteen</t>
  </si>
  <si>
    <t>Fourteen</t>
  </si>
  <si>
    <t>Fifteen</t>
  </si>
  <si>
    <t>Sixteen</t>
  </si>
  <si>
    <t xml:space="preserve"> + </t>
  </si>
  <si>
    <t>Seventeen</t>
  </si>
  <si>
    <t xml:space="preserve">/- + </t>
  </si>
  <si>
    <t>Eighteen</t>
  </si>
  <si>
    <t>/-</t>
  </si>
  <si>
    <t>Nineteen</t>
  </si>
  <si>
    <t>Twenty</t>
  </si>
  <si>
    <t>Twenty One</t>
  </si>
  <si>
    <t>Twenty Two</t>
  </si>
  <si>
    <t>Twenty Three</t>
  </si>
  <si>
    <t>Twenty Four</t>
  </si>
  <si>
    <t>Twenty Five</t>
  </si>
  <si>
    <t>Twenty Six</t>
  </si>
  <si>
    <t>Twenty Seven</t>
  </si>
  <si>
    <t>Twenty Eight</t>
  </si>
  <si>
    <t>Twenty Nine</t>
  </si>
  <si>
    <t>Thirty</t>
  </si>
  <si>
    <t>Thirty One</t>
  </si>
  <si>
    <t>Thirty Two</t>
  </si>
  <si>
    <t>Thirty Three</t>
  </si>
  <si>
    <t>Thirty Four</t>
  </si>
  <si>
    <t>Thirty Fivr</t>
  </si>
  <si>
    <t>Thirty Six</t>
  </si>
  <si>
    <t>Thirty Seven</t>
  </si>
  <si>
    <t>Thirty Eight</t>
  </si>
  <si>
    <t>Thirty Nine</t>
  </si>
  <si>
    <t>Forty</t>
  </si>
  <si>
    <t>Forty One</t>
  </si>
  <si>
    <t>Forty Two</t>
  </si>
  <si>
    <t>Forty Three</t>
  </si>
  <si>
    <t>Forty Four</t>
  </si>
  <si>
    <t>Forty Five</t>
  </si>
  <si>
    <t>Forty Six</t>
  </si>
  <si>
    <t>Forty Seven</t>
  </si>
  <si>
    <t>Forty Eight</t>
  </si>
  <si>
    <t>Forty Nine</t>
  </si>
  <si>
    <t>Fifty</t>
  </si>
  <si>
    <t>Fifty One</t>
  </si>
  <si>
    <t>Fifty Two</t>
  </si>
  <si>
    <t>Fifty Three</t>
  </si>
  <si>
    <t>Fifty Four</t>
  </si>
  <si>
    <t>Fifty Five</t>
  </si>
  <si>
    <t>Fifty Six</t>
  </si>
  <si>
    <t>Fifty Seven</t>
  </si>
  <si>
    <t>Fifty Eight</t>
  </si>
  <si>
    <t>Fifty Nine</t>
  </si>
  <si>
    <t>Sixty</t>
  </si>
  <si>
    <t>Sixty One</t>
  </si>
  <si>
    <t>Sixty Two</t>
  </si>
  <si>
    <t>Sixty Three</t>
  </si>
  <si>
    <t>Sixty Four</t>
  </si>
  <si>
    <t>Sixty Five</t>
  </si>
  <si>
    <t>Sixty Six</t>
  </si>
  <si>
    <t>Sixty Seven</t>
  </si>
  <si>
    <t>Sixty Eight</t>
  </si>
  <si>
    <t>Sixty Nine</t>
  </si>
  <si>
    <t xml:space="preserve">Seventy </t>
  </si>
  <si>
    <t>Seventy One</t>
  </si>
  <si>
    <t>Seventy Two</t>
  </si>
  <si>
    <t>Seventy Three</t>
  </si>
  <si>
    <t>Seventy Four</t>
  </si>
  <si>
    <t>Seventy Five</t>
  </si>
  <si>
    <t>Seventy Six</t>
  </si>
  <si>
    <t>Seventy Seven</t>
  </si>
  <si>
    <t>Seventy Eight</t>
  </si>
  <si>
    <t>Seventy Nine</t>
  </si>
  <si>
    <t xml:space="preserve">Eighty </t>
  </si>
  <si>
    <t>Eighty One</t>
  </si>
  <si>
    <t>Eighty Two</t>
  </si>
  <si>
    <t>Eighty Three</t>
  </si>
  <si>
    <t>Eighty Four</t>
  </si>
  <si>
    <t>Eighty Five</t>
  </si>
  <si>
    <t>Eighty Six</t>
  </si>
  <si>
    <t>Eighty Seven</t>
  </si>
  <si>
    <t>Eighty Eight</t>
  </si>
  <si>
    <t>Eighty Nine</t>
  </si>
  <si>
    <t xml:space="preserve">Ninety </t>
  </si>
  <si>
    <t>Ninety One</t>
  </si>
  <si>
    <t>Ninety Two</t>
  </si>
  <si>
    <t>Ninety Three</t>
  </si>
  <si>
    <t>Ninety Four</t>
  </si>
  <si>
    <t>Ninety Five</t>
  </si>
  <si>
    <t>Ninety Six</t>
  </si>
  <si>
    <t>Ninety Seven</t>
  </si>
  <si>
    <t>Ninety Eight</t>
  </si>
  <si>
    <t>Ninety Nine</t>
  </si>
  <si>
    <t xml:space="preserve">One Hundred </t>
  </si>
  <si>
    <t>BG VALUE:</t>
  </si>
  <si>
    <t>We hereby offer Multi-Package discount as given below:</t>
  </si>
  <si>
    <t>(10)</t>
  </si>
  <si>
    <t>(11)</t>
  </si>
  <si>
    <t>TOTAL FOR SCHEDULE-1b [ {AA} + {BB}]</t>
  </si>
  <si>
    <t>TOTAL SCHEDULE NO. 4(c)</t>
  </si>
  <si>
    <t>Qty</t>
  </si>
  <si>
    <t>(12)</t>
  </si>
  <si>
    <t>(13)</t>
  </si>
  <si>
    <t>Discount(s) offered at sl. No. 1 to 4 will get displayed and accounted for automatically in the respective items of the Schedules.</t>
  </si>
  <si>
    <t>PR No</t>
  </si>
  <si>
    <t>PR Line Item No</t>
  </si>
  <si>
    <t>Activity Description</t>
  </si>
  <si>
    <t>Material Code</t>
  </si>
  <si>
    <t>Not Applicable</t>
  </si>
  <si>
    <t>{AA}</t>
  </si>
  <si>
    <t>{BB}</t>
  </si>
  <si>
    <t>{CC}</t>
  </si>
  <si>
    <t>TOTAL SCHEDULE-2</t>
  </si>
  <si>
    <t>Activity Header</t>
  </si>
  <si>
    <t>PR Activity No</t>
  </si>
  <si>
    <t>Sl.
No.</t>
  </si>
  <si>
    <r>
      <t xml:space="preserve">Break-up of Type Test Charges for Tests to be conducted abroad
</t>
    </r>
    <r>
      <rPr>
        <b/>
        <i/>
        <sz val="12"/>
        <rFont val="Bookman Old Style"/>
        <family val="1"/>
      </rPr>
      <t>[Total of this Schedule is included in Schedule - 1a above.]</t>
    </r>
  </si>
  <si>
    <r>
      <t xml:space="preserve">Discount on lum-sum basis on the Schedules as given below:
</t>
    </r>
    <r>
      <rPr>
        <sz val="12"/>
        <rFont val="Bookman Old Style"/>
        <family val="1"/>
      </rPr>
      <t xml:space="preserve">[The discount shall be proportionately applicable on all the relevent items of the respective Schedules.] </t>
    </r>
  </si>
  <si>
    <r>
      <t xml:space="preserve">Discount on percent basis on the Schedules as given below:
</t>
    </r>
    <r>
      <rPr>
        <sz val="12"/>
        <rFont val="Bookman Old Style"/>
        <family val="1"/>
      </rPr>
      <t>[The discount shall be proportionately applicable on all the relevent items of the respective Schedules.] In Percent (%) [Common for all Currencies]</t>
    </r>
  </si>
  <si>
    <r>
      <t>Bid Form 2</t>
    </r>
    <r>
      <rPr>
        <b/>
        <vertAlign val="superscript"/>
        <sz val="12"/>
        <rFont val="Bookman Old Style"/>
        <family val="1"/>
      </rPr>
      <t>nd</t>
    </r>
    <r>
      <rPr>
        <b/>
        <sz val="12"/>
        <rFont val="Bookman Old Style"/>
        <family val="1"/>
      </rPr>
      <t xml:space="preserve"> Envelope</t>
    </r>
  </si>
  <si>
    <r>
      <t xml:space="preserve">We confirm that we shall [or our Associate </t>
    </r>
    <r>
      <rPr>
        <i/>
        <sz val="12"/>
        <rFont val="Bookman Old Style"/>
        <family val="1"/>
      </rPr>
      <t>(applicable for Foreign Bidder)</t>
    </r>
    <r>
      <rPr>
        <sz val="12"/>
        <rFont val="Bookman Old Style"/>
        <family val="1"/>
      </rPr>
      <t>] also get registered with the concerned Sales Tax Authorities, in all the states where the project is located.</t>
    </r>
  </si>
  <si>
    <t>(15)</t>
  </si>
  <si>
    <t>Schedule-1a</t>
  </si>
  <si>
    <t>Schedule-1b</t>
  </si>
  <si>
    <t>Schedule-2</t>
  </si>
  <si>
    <t>Schedule-3</t>
  </si>
  <si>
    <t>Sch-1b</t>
  </si>
  <si>
    <t>Disc. Factors</t>
  </si>
  <si>
    <t>From Sch-6</t>
  </si>
  <si>
    <t>Discounts in Rs.</t>
  </si>
  <si>
    <t>Schedule-4a</t>
  </si>
  <si>
    <t>(All figures in Indian Rupees)</t>
  </si>
  <si>
    <t>(On entire Schedule)</t>
  </si>
  <si>
    <t>To,</t>
  </si>
  <si>
    <t>TOTAL TRAINING CHARGES FOR TRAINING TO BE IMPARTED ABROAD</t>
  </si>
  <si>
    <r>
      <t xml:space="preserve">Break-up of Type Test Charges for Type Tests to be conducted abroad
</t>
    </r>
    <r>
      <rPr>
        <b/>
        <sz val="12"/>
        <rFont val="Bookman Old Style"/>
        <family val="1"/>
      </rPr>
      <t>[Not Applicable]</t>
    </r>
  </si>
  <si>
    <t>*</t>
  </si>
  <si>
    <t>Address</t>
  </si>
  <si>
    <t>Bidder’s Name and Address :</t>
  </si>
  <si>
    <t>Currency</t>
  </si>
  <si>
    <t>(14)</t>
  </si>
  <si>
    <t>Rate of GST applicable 
(in %)</t>
  </si>
  <si>
    <t xml:space="preserve">GST amount
(@ as per  col.8) on Total EXW
##
</t>
  </si>
  <si>
    <t>##</t>
  </si>
  <si>
    <t>Unit Charges</t>
  </si>
  <si>
    <t>SAC</t>
  </si>
  <si>
    <t>No.</t>
  </si>
  <si>
    <t>(Yes/No)</t>
  </si>
  <si>
    <t>Rate of GST applicable (in %)</t>
  </si>
  <si>
    <t>Unit Port handling &amp; Custom clearance charges for CIF supplies covered under Schedule-1a</t>
  </si>
  <si>
    <t>Total Port handling &amp; Custom clearance charges for CIF supplies covered under Schedule-1a</t>
  </si>
  <si>
    <t>(16)</t>
  </si>
  <si>
    <t>(17)</t>
  </si>
  <si>
    <t>Port handling &amp; Custom clearance for Plant &amp; equipment to be supplied from Abroad as per Schedule-1a (if any); and Local Transportation, In-transit Insurance, loading and unloading etc. for all Plant &amp; equipment to be supplied as per Schedules-1a &amp; 1b</t>
  </si>
  <si>
    <t>SAC Code</t>
  </si>
  <si>
    <t>Portion for other payment 
(INR)</t>
  </si>
  <si>
    <t xml:space="preserve">Service Code </t>
  </si>
  <si>
    <t xml:space="preserve">(Yes/No) </t>
  </si>
  <si>
    <t xml:space="preserve">Rate of GST applicable </t>
  </si>
  <si>
    <t>(in %)</t>
  </si>
  <si>
    <t>Unit Charges (excl. GST)</t>
  </si>
  <si>
    <t>Total Charges (excl. GST)</t>
  </si>
  <si>
    <r>
      <t>3)</t>
    </r>
    <r>
      <rPr>
        <i/>
        <sz val="7"/>
        <rFont val="Times New Roman"/>
        <family val="1"/>
      </rPr>
      <t>     </t>
    </r>
  </si>
  <si>
    <r>
      <t>4)</t>
    </r>
    <r>
      <rPr>
        <i/>
        <sz val="7"/>
        <rFont val="Times New Roman"/>
        <family val="1"/>
      </rPr>
      <t>     </t>
    </r>
  </si>
  <si>
    <r>
      <t>5)</t>
    </r>
    <r>
      <rPr>
        <i/>
        <sz val="7"/>
        <rFont val="Times New Roman"/>
        <family val="1"/>
      </rPr>
      <t xml:space="preserve">      </t>
    </r>
  </si>
  <si>
    <t>SUMMARY OF TAXES &amp; DUTIES</t>
  </si>
  <si>
    <t>Whether  rate of GST in column ‘13’ is confirmed. If not  indicate applicable rate of GST #</t>
  </si>
  <si>
    <t>Whether rate of GST in column ‘11’ is confirmed. If not  indicate applicable rate of GST #</t>
  </si>
  <si>
    <t>Whether SAC in column ‘9’ is confirmed. If not  indicate applicable the SAC #</t>
  </si>
  <si>
    <t>Whether  rate of GST in column ‘11’ is confirmed. If not  indicate applicable rate of GST #</t>
  </si>
  <si>
    <t>(All Prices in Indian Rupees)</t>
  </si>
  <si>
    <t>Port Handling &amp; Custom Clearance Charges
(applicable only for CIF supplies covered under Schedule-1a)</t>
  </si>
  <si>
    <t>(18)=(14) X (17)</t>
  </si>
  <si>
    <t>We are aware that the Price Schedules do not generally give a full description of the Work to be performed under each item and we shall be deemed to have read the Technical Specifications and other sections of the Bidding Documents and Drawings to ascertain the full scope of Work included in each item while filling-in the rates and prices. We agree that the entered rates and prices shall be deemed to include for the full scope as aforesaid, including overheads and profit</t>
  </si>
  <si>
    <t>We declare that as specified in Clause 11.5, Section –II: ITB, Vol.-I of the Bidding Documents, prices quoted by us in the Price Schedules shall be subject to Price Adjustment during the execution of Contract in accordance with Appendix-2 (Price Adjustment) to the Contract Agreement</t>
  </si>
  <si>
    <t>We, hereby, declare that only the persons or firms interested in this proposal as principals are named here and that no other persons or firms other than those mentioned herein have any interest in this proposal or in the Contract to be entered into, if the award is made on us, that this proposal is made without any connection with any other person, firm or party likewise submitting a proposal is in all respects for and in good faith, without collusion or fraud.</t>
  </si>
  <si>
    <t>#(For Joint Venture only) We, the partners of Joint Venture submitting this bid, do agree and confirm that in case of Award of Contract on the Joint Venture, we shall be jointly and severally liable and responsible for the execution of the Contract in accordance with Contract terms and conditions.</t>
  </si>
  <si>
    <t>Select the Route of Bidder as per Annexure-A (BDS) of Vol-I (Conditions of Contract)} from the pull down menu. Do not leave this cell blank.</t>
  </si>
  <si>
    <t>Whether the Bidder belongs to MSE ?</t>
  </si>
  <si>
    <t>Bider:</t>
  </si>
  <si>
    <t>Unit Training Charges</t>
  </si>
  <si>
    <t>Schedule-4c</t>
  </si>
  <si>
    <t>Unit AMC Charges</t>
  </si>
  <si>
    <t>Total AMC Charges</t>
  </si>
  <si>
    <t>Price Break-down of Annual Maintenance Charges</t>
  </si>
  <si>
    <t>TOTAL FOR AMC CHARGES (TOTAL SCHEDULE - 4c)</t>
  </si>
  <si>
    <t>GST</t>
  </si>
  <si>
    <t>(16)=(14) X (15)</t>
  </si>
  <si>
    <t>Schedule-4 c : Annual Maintenance Charges</t>
  </si>
  <si>
    <t>Sch-4c</t>
  </si>
  <si>
    <t>Annual Maintenance Charges</t>
  </si>
  <si>
    <t>(7)=(5) X (6)</t>
  </si>
  <si>
    <t>Training Charges for Training to be imparted Abroad</t>
  </si>
  <si>
    <t xml:space="preserve">Schedule-1b: Ex-Works Prices </t>
  </si>
  <si>
    <t>GST on all Services After discount</t>
  </si>
  <si>
    <t>GST on Ex-W after discount</t>
  </si>
  <si>
    <t>Custom Duty after discount</t>
  </si>
  <si>
    <t>In case the bidder leaves the cell for confirmation of the SAC and/or  GST rate “blank”,  the SAC and corresponding GST rate indicated by the Employer shall be deemed to be the one confirmed by the Bidder.</t>
  </si>
  <si>
    <t>Schedule 4c :</t>
  </si>
  <si>
    <t>Grand Summary After Discount</t>
  </si>
  <si>
    <t>Schedule 6
(After Discount) :</t>
  </si>
  <si>
    <t>Break-up of Annual Maintenance Charges</t>
  </si>
  <si>
    <t>Itemwise total quantity is indicated in Column No. 12 of Schedule-1b. Choose the Quantity(ies) to be quoted in Schedule-1a and the balance quantity(ies) shall appear in Schedule-1b.</t>
  </si>
  <si>
    <t>ROUTE - 1</t>
  </si>
  <si>
    <t>ROUTE - 2</t>
  </si>
  <si>
    <t>ROUTE - 3</t>
  </si>
  <si>
    <t>JOINT VENTURE BID</t>
  </si>
  <si>
    <t>{Meeting the specified requirements given under para 1.1 of Annexure-A (BDS)}</t>
  </si>
  <si>
    <t>{Meeting the specified requirements given under para 1.2 of Annexure-A (BDS)}</t>
  </si>
  <si>
    <t>{Meeting the requirements specific to JV given under para 1.3 of Annexure-A (BDS)}</t>
  </si>
  <si>
    <t>{Meeting the requirements specific to JV Bid given under para 3.0 of Annexure-A (BDS)}</t>
  </si>
  <si>
    <t>Choose the Route as per Annexure-A (BDS), through which the Bidder proposes to be qualified [Select from drop down Menu]</t>
  </si>
  <si>
    <r>
      <t xml:space="preserve">Break-up of Training Charges for Training to be conducted abroad
</t>
    </r>
    <r>
      <rPr>
        <b/>
        <sz val="12"/>
        <rFont val="Bookman Old Style"/>
        <family val="1"/>
      </rPr>
      <t>[Not Applicable]</t>
    </r>
    <r>
      <rPr>
        <sz val="12"/>
        <rFont val="Bookman Old Style"/>
        <family val="1"/>
      </rPr>
      <t xml:space="preserve">
</t>
    </r>
  </si>
  <si>
    <t>Whether SAC in column ‘11’ is confirmed. If not indicate applicable SAC #</t>
  </si>
  <si>
    <t>Bid Form 
(2nd Envelope):</t>
  </si>
  <si>
    <t>Contact Person mobile number</t>
  </si>
  <si>
    <r>
      <t xml:space="preserve">Price Break-down of Annual Maintenance Charges
</t>
    </r>
    <r>
      <rPr>
        <b/>
        <sz val="12"/>
        <rFont val="Bookman Old Style"/>
        <family val="1"/>
      </rPr>
      <t>[Not Applicable]</t>
    </r>
    <r>
      <rPr>
        <sz val="12"/>
        <rFont val="Bookman Old Style"/>
        <family val="1"/>
      </rPr>
      <t xml:space="preserve">
</t>
    </r>
  </si>
  <si>
    <t xml:space="preserve">Supply of DC Bushing(Conv.TRF. &amp; SR)    </t>
  </si>
  <si>
    <t>Sch-1(a):</t>
  </si>
  <si>
    <t>Sch-1(b):</t>
  </si>
  <si>
    <t>Mode of Transaction (Direct/Bought-Out)</t>
  </si>
  <si>
    <t xml:space="preserve">Plant and Equipment (including Mandatory Spares Parts) to be supplied from Abroad (i.e. outside Nepal), including Type Test Charges for tests to be conducted abroad </t>
  </si>
  <si>
    <t xml:space="preserve">Plant and Equipment (including Mandatory Spares Parts) to be supplied from within Nepal </t>
  </si>
  <si>
    <t>Schedule of Type Test Charges for Type Tests to be conducted in Nepal:</t>
  </si>
  <si>
    <t>Schedule of Type Test Charges for Type Tests to be conducted Abroad (i.e. outside Nepal):</t>
  </si>
  <si>
    <t>(8) = (7) X (6)</t>
  </si>
  <si>
    <t>(6) = (4) X (5)</t>
  </si>
  <si>
    <t>Price Break-down of charges for Training to be imparted with in Nepal</t>
  </si>
  <si>
    <t>TOTAL TRAINING CHARGES FOR TRAINING TO BE IMPARTED within Nepal</t>
  </si>
  <si>
    <t xml:space="preserve">Training Charges for Training to be imparted in Nepal </t>
  </si>
  <si>
    <r>
      <t xml:space="preserve">Break-up of Type Test Charges for Tests to be conducted in Nepal
</t>
    </r>
    <r>
      <rPr>
        <b/>
        <i/>
        <sz val="12"/>
        <rFont val="Bookman Old Style"/>
        <family val="1"/>
      </rPr>
      <t>[Total of this Schedule is included in Schedule - 1b above.]</t>
    </r>
  </si>
  <si>
    <t>Power Grid Corporation of Nepal Ltd.,</t>
  </si>
  <si>
    <t>Training Charges for Training to be imparted in Nepal</t>
  </si>
  <si>
    <t>Break-up of Type Test Charges for Tests to be conducted in Nepal
[Total of this Schedule is included in Schedule - 1b above.]</t>
  </si>
  <si>
    <t>Schedule-4 b : Training Charges (Nepal)</t>
  </si>
  <si>
    <t>Break-up of Type Test Charges for Type Tests to be conductein Nepal:</t>
  </si>
  <si>
    <t xml:space="preserve">Break-up of Training Charges for Training to be conducted in Nepal
[Not Applicable]
</t>
  </si>
  <si>
    <t>We confirm that except as otherwise specifically provided our Bid Prices in this Second Envelope include all taxes, duties, levies and charges as may be assessed on us, our Sub-Contractor/Sub-Vendor or their employees by all municipal, state or national government authorities in connection with the Facilities, in and outside of Nepal.</t>
  </si>
  <si>
    <t>1.</t>
  </si>
  <si>
    <t>2.</t>
  </si>
  <si>
    <t>3.</t>
  </si>
  <si>
    <t>4.</t>
  </si>
  <si>
    <t>Name of Taxes and Duties applicable within Nepal</t>
  </si>
  <si>
    <t>Unit CIP Border Point Price (including all Taxes &amp; Duties)</t>
  </si>
  <si>
    <t>Total CIP Border Point Price (including all Taxes &amp; Duties)</t>
  </si>
  <si>
    <t xml:space="preserve">Name of Taxes &amp; Duties included in Schedule1a : </t>
  </si>
  <si>
    <t xml:space="preserve">Name of Taxes &amp; Duties included in Schedule1b : </t>
  </si>
  <si>
    <t xml:space="preserve">Name of Taxes &amp; Duties included in Schedule 2 : </t>
  </si>
  <si>
    <t xml:space="preserve">Name of Taxes &amp; Duties included in Schedule 3 : </t>
  </si>
  <si>
    <t xml:space="preserve">Unit Ex-Works Price (including all Taxes and Duties)
</t>
  </si>
  <si>
    <t xml:space="preserve">Total Ex-Works Price (including all Taxes and Duties)
</t>
  </si>
  <si>
    <t>Port handling &amp; Custom clearance, Local Transportation, In-transit Insurance, Loading &amp; Unloading Charges (including all Taxes and Duties)</t>
  </si>
  <si>
    <t>(All figures in Nepalese Rupees)</t>
  </si>
  <si>
    <t>Total Price</t>
  </si>
  <si>
    <t>Plant and Equipment to be supplied from Abroad (i.e. outside Nepal) including Type Test Charges for tests to be conducted Abroad (i.e. outside Nepal) (in INR)</t>
  </si>
  <si>
    <t>Plant and Equipment to be supplied from within Nepal including Type Test Charges for test to be conducted in Nepal (in NPR)</t>
  </si>
  <si>
    <t>Local transportation, In-transit Insurance, loading &amp; unloading Charges (in NPR)</t>
  </si>
  <si>
    <t xml:space="preserve">Total Price </t>
  </si>
  <si>
    <t>Plant and Equipment to be supplied from abroad including Type Test Charges for tests to be conducted abroad (in INR)</t>
  </si>
  <si>
    <t>Plant and Equipment to be supplied from within Nepal including Type Test Charges for test to be conducted abroad (in NPR)</t>
  </si>
  <si>
    <t>NPR</t>
  </si>
  <si>
    <r>
      <t xml:space="preserve">INR 
</t>
    </r>
    <r>
      <rPr>
        <i/>
        <sz val="12"/>
        <rFont val="Bookman Old Style"/>
        <family val="1"/>
      </rPr>
      <t>(only for Sch-1a)</t>
    </r>
  </si>
  <si>
    <r>
      <t xml:space="preserve">NPR
</t>
    </r>
    <r>
      <rPr>
        <i/>
        <sz val="12"/>
        <rFont val="Bookman Old Style"/>
        <family val="1"/>
      </rPr>
      <t>(remaining schedules, except sch-1a)</t>
    </r>
  </si>
  <si>
    <t xml:space="preserve">In continuation of First Envelope of our Bid, we hereby submit the Second Envelope of the Bid, both of which shall be read together and in conjunction with each other, and shall be construed as an integral part of our Bid. Accordingly, we the undersigned, offer to design, manufacture, test, deliver, install and commission (including carrying out Trial Operation, Performance &amp; Guarantee Test as per provision of Technical Specification) the Facilities under the above-named package in full conformity with the said Bidding Documents for the sum of INR </t>
  </si>
  <si>
    <t>Specify type of Bidder         
[Select from drop down menu]</t>
  </si>
  <si>
    <t>Note</t>
  </si>
  <si>
    <t>Description of the Type Test</t>
  </si>
  <si>
    <t xml:space="preserve">The Taxes and Duties for which rate is indicated above are already included in Bid Prices of respective Schedules. In line with ITB 11.4 (p) in BDS Section-II of the Bidding Documents for the purpose of Evaluation Total Bid Prices, which are inclusive of Taxes and Duties, quoted by Bidder shall be considered. </t>
  </si>
  <si>
    <t>ACSR MOOSE CONDUCTOR</t>
  </si>
  <si>
    <t>KM</t>
  </si>
  <si>
    <t xml:space="preserve">TOTAL CIP Entry Border Point PRICE COMPONENT </t>
  </si>
  <si>
    <t xml:space="preserve">TOTAL  SCHEDULE-EX WORKS PRICE COMPONENT </t>
  </si>
  <si>
    <t>Supervision of Installation Services</t>
  </si>
  <si>
    <t xml:space="preserve">TOTAL SCHEDULE-3 </t>
  </si>
  <si>
    <t>6.a</t>
  </si>
  <si>
    <t>6.b</t>
  </si>
  <si>
    <t>TOTAL SCHEDULE NO.6(a)</t>
  </si>
  <si>
    <t>TOTAL SCHEDULE NO. 6(b)</t>
  </si>
  <si>
    <t>GRAND TOTAL [1+2+3+4]</t>
  </si>
  <si>
    <t>SCHEDULE-4</t>
  </si>
  <si>
    <t>SCHEDULE-3</t>
  </si>
  <si>
    <t>SCHEDULE-2</t>
  </si>
  <si>
    <t>SCHEDULE-1b</t>
  </si>
  <si>
    <r>
      <t xml:space="preserve">Discount on lum-sum basis on total price quoted by us without Taxes &amp; Duties.
</t>
    </r>
    <r>
      <rPr>
        <sz val="12"/>
        <rFont val="Bookman Old Style"/>
        <family val="1"/>
      </rPr>
      <t>[The discount shall be proportionately applicable on all the items of all the Schedules i.e. Sch-1a, Sch-1b, Sch-2, Sch-3, Sch-6a, Sch-6b</t>
    </r>
  </si>
  <si>
    <r>
      <t xml:space="preserve">Discount on percent basis on total price quoted by us without Taxes &amp; Duties.
</t>
    </r>
    <r>
      <rPr>
        <sz val="12"/>
        <rFont val="Bookman Old Style"/>
        <family val="1"/>
      </rPr>
      <t>[The discount shall be proportionately applicable on all the items of all the Schedules i.e. Sch-1 (without type test charges), Sch-2, Sch-3, Sch-6a &amp; Sch-6b].</t>
    </r>
  </si>
  <si>
    <t>Schedule-3 : Supervision of Installation Services</t>
  </si>
  <si>
    <t>Schedule-6 a : Type Test Charges (Abroad)</t>
  </si>
  <si>
    <t>Schedule-6 b: Type Test Charges (Nepal)</t>
  </si>
  <si>
    <t>Schedule-3 :Supervision of Installation Services</t>
  </si>
  <si>
    <t>Schedule-6a</t>
  </si>
  <si>
    <t>Schedule-6b</t>
  </si>
  <si>
    <t>Schedule 4 :</t>
  </si>
  <si>
    <t>Taxes and Duties included in Schedule 1 to 3 above</t>
  </si>
  <si>
    <t>Grand Summary (Schedule Nos. 1  to 3)</t>
  </si>
  <si>
    <t>Schedule 6a :</t>
  </si>
  <si>
    <t>Schedule 6b :</t>
  </si>
  <si>
    <r>
      <t>Break-up of Type Test Charges for Type Tests to be conducted in Nepal.
[</t>
    </r>
    <r>
      <rPr>
        <b/>
        <sz val="12"/>
        <rFont val="Bookman Old Style"/>
        <family val="1"/>
      </rPr>
      <t>Not Applicable</t>
    </r>
    <r>
      <rPr>
        <sz val="12"/>
        <rFont val="Bookman Old Style"/>
        <family val="1"/>
      </rPr>
      <t>]</t>
    </r>
  </si>
  <si>
    <r>
      <t>Supervision of Installation Services [</t>
    </r>
    <r>
      <rPr>
        <b/>
        <sz val="12"/>
        <rFont val="Bookman Old Style"/>
        <family val="1"/>
      </rPr>
      <t>Not Applicable</t>
    </r>
    <r>
      <rPr>
        <sz val="12"/>
        <rFont val="Bookman Old Style"/>
        <family val="1"/>
      </rPr>
      <t>]</t>
    </r>
  </si>
  <si>
    <t xml:space="preserve">TOTAL TYPE TEST CHARGES AS IN SCHEDULE-6(b) {BB}
</t>
  </si>
  <si>
    <t>TOTAL TYPE TEST CHARGES AS PER SCHEDULE-6(a)</t>
  </si>
  <si>
    <t>TOTAL SCHEDULE NO. 6a</t>
  </si>
  <si>
    <t>TOTAL SCHEDULE NO. 6b</t>
  </si>
  <si>
    <t>Schedule of rates and prices for Supervision of Installation Services</t>
  </si>
  <si>
    <t xml:space="preserve">Taxes &amp; Duties included in the Bid Price. </t>
  </si>
  <si>
    <t>Sch-4:</t>
  </si>
  <si>
    <t>Sch-5 :</t>
  </si>
  <si>
    <t>Sch-5 (After Discount):</t>
  </si>
  <si>
    <t>Sch-6(a):</t>
  </si>
  <si>
    <t>Sch-6(b):</t>
  </si>
  <si>
    <t>This letter shall consider the net price as per Sch-5 (After Discount).</t>
  </si>
  <si>
    <t>Grand Summary after Discount</t>
  </si>
  <si>
    <t>Fill up only green shaded cells in Sch-1a, Sch-1b, Sch-2, Sch-4 and other workseets related to Discount and Bid Form.</t>
  </si>
  <si>
    <t xml:space="preserve">Unit Charges (incl. all Taxes &amp; Duties)
</t>
  </si>
  <si>
    <t xml:space="preserve">Total Charges (incl. all Taxes &amp; Duties)
</t>
  </si>
  <si>
    <t>Rate (in %)</t>
  </si>
  <si>
    <t>Goods to be supplied from abroad (i.e. Outside Nepal) including Type Test Charges for Type Tests to be conducted abroad</t>
  </si>
  <si>
    <t>Goods to be supplied from abroad (i.e. Outside Nepal) including Type Test Charges for Type Tests to be conducted abroad:</t>
  </si>
  <si>
    <t xml:space="preserve">Goods to be supplied from within Nepal, including Type Test Charges </t>
  </si>
  <si>
    <t xml:space="preserve">Port handling and Custom clearance of Goods supplied from abroad, if applicable &amp; Local/inland Transportation, In-transit insurance and loading. </t>
  </si>
  <si>
    <t>Port handling and Custom clearance of Goods supplied from abroad, if applicable &amp; Local/inland Transportation, In-transit insurance and loading</t>
  </si>
  <si>
    <t>Conductor Package-CD02</t>
  </si>
  <si>
    <t>SCHEDULE-5 (After Discount)</t>
  </si>
  <si>
    <t>SCHEDULE-5</t>
  </si>
  <si>
    <t xml:space="preserve">Schedule-1a : CIP Entry Border Point Prices </t>
  </si>
  <si>
    <t>SPEC. NO.:  CC/NT/G-COND/DOM/A02/25/01011</t>
  </si>
  <si>
    <t>Conductor Package CD02 for supply of balance quantity of ACSR MOOSE Conductor for part of Diding – Dhalkebar – Bathnaha Transmission Line corresponding to Tower Package- TW02 associated with Arun-3 HEP in Nepal under Consultancy services to SAPDC.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</si>
</sst>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1">
    <numFmt numFmtId="164" formatCode="_(* #,##0.00_);_(* \(#,##0.00\);_(* &quot;-&quot;??_);_(@_)"/>
    <numFmt numFmtId="165" formatCode="_-&quot;£&quot;* #,##0.00_-;\-&quot;£&quot;* #,##0.00_-;_-&quot;£&quot;* &quot;-&quot;??_-;_-@_-"/>
    <numFmt numFmtId="166" formatCode="_-* #,##0.00\ _D_M_-;\-* #,##0.00\ _D_M_-;_-* &quot;-&quot;??\ _D_M_-;_-@_-"/>
    <numFmt numFmtId="167" formatCode="&quot; &quot;@"/>
    <numFmt numFmtId="168" formatCode="#,##0&quot;  &quot;"/>
    <numFmt numFmtId="169" formatCode="0.0"/>
    <numFmt numFmtId="170" formatCode="0.000"/>
    <numFmt numFmtId="171" formatCode="_(* #,##0_);_(* \(#,##0\);_(* &quot;-&quot;??_);_(@_)"/>
    <numFmt numFmtId="172" formatCode="0.0_)"/>
    <numFmt numFmtId="173" formatCode="[$-809]d\ mmmm\ yyyy;@"/>
    <numFmt numFmtId="174" formatCode="[$-409]d\-mmm\-yyyy;@"/>
    <numFmt numFmtId="175" formatCode="dd/mm/yyyy;@"/>
    <numFmt numFmtId="176" formatCode="#,##0.0"/>
    <numFmt numFmtId="177" formatCode="#,##0.000_);\(#,##0.000\)"/>
    <numFmt numFmtId="178" formatCode=";;"/>
    <numFmt numFmtId="179" formatCode="&quot;\&quot;#,##0.00;[Red]\-&quot;\&quot;#,##0.00"/>
    <numFmt numFmtId="180" formatCode="[$-14009]dd\ mmmm\ yyyy;@"/>
    <numFmt numFmtId="181" formatCode="dd\.mm\.yyyy;@"/>
    <numFmt numFmtId="182" formatCode="_(* #,##0.0000_);_(* \(#,##0.0000\);_(* &quot;-&quot;??_);_(@_)"/>
    <numFmt numFmtId="183" formatCode="[$-409]dd\-mmm\-yy;@"/>
    <numFmt numFmtId="184" formatCode="_(* #,##0.0000000000_);_(* \(#,##0.0000000000\);_(* &quot;-&quot;??_);_(@_)"/>
    <numFmt numFmtId="185" formatCode="_-* #,##0\ _D_M_-;\-* #,##0\ _D_M_-;_-* &quot;-&quot;??\ _D_M_-;_-@_-"/>
    <numFmt numFmtId="186" formatCode="_(* #,##0.00000000_);_(* \(#,##0.00000000\);_(* &quot;-&quot;??_);_(@_)"/>
    <numFmt numFmtId="187" formatCode="0.00000000000"/>
    <numFmt numFmtId="188" formatCode="0.000000000000"/>
    <numFmt numFmtId="189" formatCode="_(* #,##0.0000000000000_);_(* \(#,##0.0000000000000\);_(* &quot;-&quot;??_);_(@_)"/>
    <numFmt numFmtId="190" formatCode="#,##0.0000000000"/>
    <numFmt numFmtId="191" formatCode="0.0000000000"/>
    <numFmt numFmtId="192" formatCode="#,##0.00000000"/>
    <numFmt numFmtId="193" formatCode="#,##0.00000000000"/>
    <numFmt numFmtId="194" formatCode="0.00_)"/>
  </numFmts>
  <fonts count="91">
    <font>
      <sz val="10"/>
      <name val="Arial"/>
    </font>
    <font>
      <sz val="10"/>
      <name val="Arial"/>
      <family val="2"/>
    </font>
    <font>
      <b/>
      <sz val="11"/>
      <name val="Arial"/>
      <family val="2"/>
    </font>
    <font>
      <sz val="12"/>
      <name val="Book Antiqua"/>
      <family val="1"/>
    </font>
    <font>
      <b/>
      <sz val="12"/>
      <name val="Book Antiqua"/>
      <family val="1"/>
    </font>
    <font>
      <b/>
      <sz val="12"/>
      <color indexed="8"/>
      <name val="Book Antiqua"/>
      <family val="1"/>
    </font>
    <font>
      <b/>
      <sz val="11"/>
      <name val="Book Antiqua"/>
      <family val="1"/>
    </font>
    <font>
      <sz val="11"/>
      <name val="Book Antiqua"/>
      <family val="1"/>
    </font>
    <font>
      <sz val="10"/>
      <name val="Book Antiqua"/>
      <family val="1"/>
    </font>
    <font>
      <sz val="8"/>
      <name val="Arial"/>
      <family val="2"/>
    </font>
    <font>
      <sz val="12"/>
      <name val="Arial"/>
      <family val="2"/>
    </font>
    <font>
      <b/>
      <sz val="12"/>
      <name val="Arial"/>
      <family val="2"/>
    </font>
    <font>
      <sz val="11"/>
      <color indexed="8"/>
      <name val="Calibri"/>
      <family val="2"/>
    </font>
    <font>
      <sz val="11"/>
      <color indexed="9"/>
      <name val="Calibri"/>
      <family val="2"/>
    </font>
    <font>
      <sz val="11"/>
      <color indexed="20"/>
      <name val="Calibri"/>
      <family val="2"/>
    </font>
    <font>
      <b/>
      <sz val="11"/>
      <color indexed="10"/>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10"/>
      <name val="Calibri"/>
      <family val="2"/>
    </font>
    <font>
      <sz val="11"/>
      <color indexed="19"/>
      <name val="Calibri"/>
      <family val="2"/>
    </font>
    <font>
      <b/>
      <sz val="11"/>
      <color indexed="63"/>
      <name val="Calibri"/>
      <family val="2"/>
    </font>
    <font>
      <b/>
      <sz val="18"/>
      <color indexed="62"/>
      <name val="Cambria"/>
      <family val="2"/>
    </font>
    <font>
      <b/>
      <sz val="11"/>
      <color indexed="8"/>
      <name val="Calibri"/>
      <family val="2"/>
    </font>
    <font>
      <sz val="14"/>
      <name val="AngsanaUPC"/>
      <family val="1"/>
    </font>
    <font>
      <sz val="12"/>
      <name val="¹ÙÅÁÃ¼"/>
      <charset val="129"/>
    </font>
    <font>
      <sz val="10"/>
      <color indexed="10"/>
      <name val="Arial"/>
      <family val="2"/>
    </font>
    <font>
      <u/>
      <sz val="9"/>
      <color indexed="12"/>
      <name val="Arial"/>
      <family val="2"/>
    </font>
    <font>
      <sz val="7"/>
      <name val="Small Fonts"/>
      <family val="2"/>
    </font>
    <font>
      <b/>
      <sz val="10"/>
      <name val="Arial CE"/>
      <family val="2"/>
      <charset val="238"/>
    </font>
    <font>
      <u/>
      <sz val="9"/>
      <color indexed="36"/>
      <name val="Arial"/>
      <family val="2"/>
    </font>
    <font>
      <sz val="10"/>
      <name val="MS Sans Serif"/>
      <family val="2"/>
    </font>
    <font>
      <sz val="10"/>
      <name val="Arial"/>
      <family val="2"/>
    </font>
    <font>
      <b/>
      <sz val="10"/>
      <name val="Arial"/>
      <family val="2"/>
    </font>
    <font>
      <b/>
      <sz val="14"/>
      <color indexed="9"/>
      <name val="Book Antiqua"/>
      <family val="1"/>
    </font>
    <font>
      <sz val="10"/>
      <name val="Arial"/>
      <family val="2"/>
    </font>
    <font>
      <strike/>
      <sz val="11"/>
      <name val="Arial"/>
      <family val="2"/>
    </font>
    <font>
      <b/>
      <u/>
      <sz val="10"/>
      <name val="Arial"/>
      <family val="2"/>
    </font>
    <font>
      <sz val="10"/>
      <name val="Bookman Old Style"/>
      <family val="1"/>
    </font>
    <font>
      <b/>
      <sz val="12"/>
      <name val="Bookman Old Style"/>
      <family val="1"/>
    </font>
    <font>
      <sz val="12"/>
      <name val="Bookman Old Style"/>
      <family val="1"/>
    </font>
    <font>
      <sz val="18"/>
      <name val="Bookman Old Style"/>
      <family val="1"/>
    </font>
    <font>
      <b/>
      <sz val="14"/>
      <name val="Bookman Old Style"/>
      <family val="1"/>
    </font>
    <font>
      <b/>
      <sz val="18"/>
      <name val="Bookman Old Style"/>
      <family val="1"/>
    </font>
    <font>
      <b/>
      <u/>
      <sz val="14"/>
      <name val="Bookman Old Style"/>
      <family val="1"/>
    </font>
    <font>
      <b/>
      <sz val="12"/>
      <color indexed="12"/>
      <name val="Bookman Old Style"/>
      <family val="1"/>
    </font>
    <font>
      <b/>
      <sz val="16"/>
      <color indexed="12"/>
      <name val="Bookman Old Style"/>
      <family val="1"/>
    </font>
    <font>
      <b/>
      <sz val="10"/>
      <name val="Bookman Old Style"/>
      <family val="1"/>
    </font>
    <font>
      <sz val="11"/>
      <color indexed="12"/>
      <name val="Bookman Old Style"/>
      <family val="1"/>
    </font>
    <font>
      <b/>
      <sz val="11"/>
      <name val="Bookman Old Style"/>
      <family val="1"/>
    </font>
    <font>
      <sz val="11"/>
      <name val="Bookman Old Style"/>
      <family val="1"/>
    </font>
    <font>
      <b/>
      <sz val="13"/>
      <name val="Bookman Old Style"/>
      <family val="1"/>
    </font>
    <font>
      <b/>
      <sz val="12"/>
      <color indexed="9"/>
      <name val="Bookman Old Style"/>
      <family val="1"/>
    </font>
    <font>
      <b/>
      <sz val="16"/>
      <name val="Bookman Old Style"/>
      <family val="1"/>
    </font>
    <font>
      <sz val="11"/>
      <color theme="0"/>
      <name val="Bookman Old Style"/>
      <family val="1"/>
    </font>
    <font>
      <sz val="11"/>
      <color rgb="FFFF0000"/>
      <name val="Bookman Old Style"/>
      <family val="1"/>
    </font>
    <font>
      <b/>
      <i/>
      <sz val="11"/>
      <name val="Bookman Old Style"/>
      <family val="1"/>
    </font>
    <font>
      <i/>
      <sz val="11"/>
      <name val="Bookman Old Style"/>
      <family val="1"/>
    </font>
    <font>
      <i/>
      <sz val="11"/>
      <color rgb="FFFF0000"/>
      <name val="Bookman Old Style"/>
      <family val="1"/>
    </font>
    <font>
      <b/>
      <sz val="13"/>
      <color rgb="FFFF0000"/>
      <name val="Bookman Old Style"/>
      <family val="1"/>
    </font>
    <font>
      <sz val="12"/>
      <color theme="0"/>
      <name val="Bookman Old Style"/>
      <family val="1"/>
    </font>
    <font>
      <b/>
      <i/>
      <sz val="12"/>
      <name val="Bookman Old Style"/>
      <family val="1"/>
    </font>
    <font>
      <i/>
      <sz val="12"/>
      <name val="Bookman Old Style"/>
      <family val="1"/>
    </font>
    <font>
      <sz val="13"/>
      <name val="Bookman Old Style"/>
      <family val="1"/>
    </font>
    <font>
      <sz val="12"/>
      <color indexed="10"/>
      <name val="Bookman Old Style"/>
      <family val="1"/>
    </font>
    <font>
      <b/>
      <vertAlign val="superscript"/>
      <sz val="12"/>
      <name val="Bookman Old Style"/>
      <family val="1"/>
    </font>
    <font>
      <sz val="12"/>
      <color indexed="9"/>
      <name val="Bookman Old Style"/>
      <family val="1"/>
    </font>
    <font>
      <i/>
      <sz val="10"/>
      <name val="Bookman Old Style"/>
      <family val="1"/>
    </font>
    <font>
      <sz val="14"/>
      <name val="Bookman Old Style"/>
      <family val="1"/>
    </font>
    <font>
      <b/>
      <i/>
      <sz val="10"/>
      <name val="Bookman Old Style"/>
      <family val="1"/>
    </font>
    <font>
      <b/>
      <sz val="12"/>
      <color theme="0"/>
      <name val="Bookman Old Style"/>
      <family val="1"/>
    </font>
    <font>
      <b/>
      <sz val="12"/>
      <color rgb="FFFF0000"/>
      <name val="Bookman Old Style"/>
      <family val="1"/>
    </font>
    <font>
      <b/>
      <sz val="18"/>
      <color rgb="FFFF0000"/>
      <name val="Bookman Old Style"/>
      <family val="1"/>
    </font>
    <font>
      <b/>
      <sz val="20"/>
      <color rgb="FFFF0000"/>
      <name val="Bookman Old Style"/>
      <family val="1"/>
    </font>
    <font>
      <b/>
      <u/>
      <sz val="12"/>
      <name val="Bookman Old Style"/>
      <family val="1"/>
    </font>
    <font>
      <b/>
      <i/>
      <sz val="11"/>
      <name val="Calibri"/>
      <family val="2"/>
    </font>
    <font>
      <i/>
      <sz val="11"/>
      <name val="Calibri"/>
      <family val="2"/>
    </font>
    <font>
      <b/>
      <sz val="10"/>
      <name val="Book Antiqua"/>
      <family val="1"/>
    </font>
    <font>
      <i/>
      <sz val="7"/>
      <name val="Times New Roman"/>
      <family val="1"/>
    </font>
    <font>
      <sz val="12"/>
      <color indexed="8"/>
      <name val="Book Antiqua"/>
      <family val="1"/>
    </font>
    <font>
      <b/>
      <i/>
      <sz val="12"/>
      <name val="Book Antiqua"/>
      <family val="1"/>
    </font>
    <font>
      <b/>
      <sz val="13"/>
      <name val="Book Antiqua"/>
      <family val="1"/>
    </font>
    <font>
      <b/>
      <sz val="12"/>
      <color rgb="FF0070C0"/>
      <name val="Bookman Old Style"/>
      <family val="1"/>
    </font>
    <font>
      <b/>
      <sz val="36"/>
      <name val="Bookman Old Style"/>
      <family val="1"/>
    </font>
    <font>
      <sz val="18"/>
      <name val="Arial"/>
      <family val="2"/>
    </font>
    <font>
      <strike/>
      <sz val="12"/>
      <name val="Bookman Old Style"/>
      <family val="1"/>
    </font>
    <font>
      <b/>
      <sz val="18"/>
      <name val="Book Antiqua"/>
      <family val="1"/>
    </font>
  </fonts>
  <fills count="35">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46"/>
      </patternFill>
    </fill>
    <fill>
      <patternFill patternType="solid">
        <fgColor indexed="9"/>
      </patternFill>
    </fill>
    <fill>
      <patternFill patternType="solid">
        <fgColor indexed="55"/>
      </patternFill>
    </fill>
    <fill>
      <patternFill patternType="solid">
        <fgColor indexed="22"/>
        <bgColor indexed="64"/>
      </patternFill>
    </fill>
    <fill>
      <patternFill patternType="solid">
        <fgColor indexed="42"/>
        <bgColor indexed="64"/>
      </patternFill>
    </fill>
    <fill>
      <patternFill patternType="solid">
        <fgColor indexed="44"/>
        <bgColor indexed="64"/>
      </patternFill>
    </fill>
    <fill>
      <patternFill patternType="solid">
        <fgColor indexed="45"/>
        <bgColor indexed="64"/>
      </patternFill>
    </fill>
    <fill>
      <patternFill patternType="solid">
        <fgColor indexed="8"/>
        <bgColor indexed="64"/>
      </patternFill>
    </fill>
    <fill>
      <patternFill patternType="solid">
        <fgColor indexed="12"/>
        <bgColor indexed="64"/>
      </patternFill>
    </fill>
    <fill>
      <patternFill patternType="solid">
        <fgColor theme="0"/>
        <bgColor indexed="64"/>
      </patternFill>
    </fill>
    <fill>
      <patternFill patternType="solid">
        <fgColor rgb="FF8EFCB3"/>
        <bgColor indexed="64"/>
      </patternFill>
    </fill>
    <fill>
      <patternFill patternType="solid">
        <fgColor rgb="FFFFFF99"/>
        <bgColor indexed="64"/>
      </patternFill>
    </fill>
    <fill>
      <patternFill patternType="solid">
        <fgColor rgb="FF99FFCC"/>
        <bgColor indexed="64"/>
      </patternFill>
    </fill>
    <fill>
      <patternFill patternType="solid">
        <fgColor theme="5" tint="0.59996337778862885"/>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rgb="FFCCFFCC"/>
        <bgColor indexed="64"/>
      </patternFill>
    </fill>
    <fill>
      <patternFill patternType="solid">
        <fgColor theme="0" tint="-0.14999847407452621"/>
        <bgColor indexed="64"/>
      </patternFill>
    </fill>
    <fill>
      <patternFill patternType="solid">
        <fgColor theme="4" tint="0.79998168889431442"/>
        <bgColor indexed="64"/>
      </patternFill>
    </fill>
  </fills>
  <borders count="10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hair">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thin">
        <color indexed="64"/>
      </left>
      <right/>
      <top style="hair">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top style="medium">
        <color indexed="64"/>
      </top>
      <bottom/>
      <diagonal/>
    </border>
    <border>
      <left style="thin">
        <color indexed="8"/>
      </left>
      <right/>
      <top/>
      <bottom/>
      <diagonal/>
    </border>
    <border>
      <left style="medium">
        <color indexed="64"/>
      </left>
      <right/>
      <top style="thin">
        <color indexed="64"/>
      </top>
      <bottom/>
      <diagonal/>
    </border>
  </borders>
  <cellStyleXfs count="117">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4" borderId="0" applyNumberFormat="0" applyBorder="0" applyAlignment="0" applyProtection="0"/>
    <xf numFmtId="0" fontId="12" fillId="6" borderId="0" applyNumberFormat="0" applyBorder="0" applyAlignment="0" applyProtection="0"/>
    <xf numFmtId="0" fontId="12" fillId="3"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6" borderId="0" applyNumberFormat="0" applyBorder="0" applyAlignment="0" applyProtection="0"/>
    <xf numFmtId="0" fontId="12" fillId="4" borderId="0" applyNumberFormat="0" applyBorder="0" applyAlignment="0" applyProtection="0"/>
    <xf numFmtId="0" fontId="13" fillId="6"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8" borderId="0" applyNumberFormat="0" applyBorder="0" applyAlignment="0" applyProtection="0"/>
    <xf numFmtId="0" fontId="13" fillId="6" borderId="0" applyNumberFormat="0" applyBorder="0" applyAlignment="0" applyProtection="0"/>
    <xf numFmtId="0" fontId="13" fillId="3" borderId="0" applyNumberFormat="0" applyBorder="0" applyAlignment="0" applyProtection="0"/>
    <xf numFmtId="9" fontId="28" fillId="0" borderId="0"/>
    <xf numFmtId="0" fontId="13" fillId="11"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165" fontId="1" fillId="0" borderId="0" applyFont="0" applyFill="0" applyBorder="0" applyAlignment="0" applyProtection="0"/>
    <xf numFmtId="172" fontId="1" fillId="0" borderId="0" applyFont="0" applyFill="0" applyBorder="0" applyAlignment="0" applyProtection="0"/>
    <xf numFmtId="177" fontId="1" fillId="0" borderId="0" applyFont="0" applyFill="0" applyBorder="0" applyAlignment="0" applyProtection="0"/>
    <xf numFmtId="178" fontId="1" fillId="0" borderId="0" applyFont="0" applyFill="0" applyBorder="0" applyAlignment="0" applyProtection="0"/>
    <xf numFmtId="0" fontId="14" fillId="15" borderId="0" applyNumberFormat="0" applyBorder="0" applyAlignment="0" applyProtection="0"/>
    <xf numFmtId="0" fontId="29" fillId="0" borderId="0"/>
    <xf numFmtId="0" fontId="15" fillId="16" borderId="1" applyNumberFormat="0" applyAlignment="0" applyProtection="0"/>
    <xf numFmtId="0" fontId="16" fillId="17" borderId="2" applyNumberFormat="0" applyAlignment="0" applyProtection="0"/>
    <xf numFmtId="166" fontId="1" fillId="0" borderId="0" applyFont="0" applyFill="0" applyBorder="0" applyAlignment="0" applyProtection="0"/>
    <xf numFmtId="179" fontId="1" fillId="0" borderId="0"/>
    <xf numFmtId="179" fontId="1" fillId="0" borderId="0"/>
    <xf numFmtId="179" fontId="1" fillId="0" borderId="0"/>
    <xf numFmtId="179" fontId="1" fillId="0" borderId="0"/>
    <xf numFmtId="179" fontId="1" fillId="0" borderId="0"/>
    <xf numFmtId="179" fontId="1" fillId="0" borderId="0"/>
    <xf numFmtId="179" fontId="1" fillId="0" borderId="0"/>
    <xf numFmtId="179" fontId="1" fillId="0" borderId="0"/>
    <xf numFmtId="164" fontId="1" fillId="0" borderId="0" applyFont="0" applyFill="0" applyBorder="0" applyAlignment="0" applyProtection="0"/>
    <xf numFmtId="164" fontId="39" fillId="0" borderId="0" applyFont="0" applyFill="0" applyBorder="0" applyAlignment="0" applyProtection="0"/>
    <xf numFmtId="164" fontId="1" fillId="0" borderId="0" applyFont="0" applyFill="0" applyBorder="0" applyAlignment="0" applyProtection="0"/>
    <xf numFmtId="0" fontId="17" fillId="0" borderId="0" applyNumberFormat="0" applyFill="0" applyBorder="0" applyAlignment="0" applyProtection="0"/>
    <xf numFmtId="176" fontId="30" fillId="0" borderId="3">
      <alignment horizontal="right"/>
    </xf>
    <xf numFmtId="0" fontId="18" fillId="6" borderId="0" applyNumberFormat="0" applyBorder="0" applyAlignment="0" applyProtection="0"/>
    <xf numFmtId="0" fontId="11" fillId="0" borderId="4" applyNumberFormat="0" applyAlignment="0" applyProtection="0">
      <alignment horizontal="left" vertical="center"/>
    </xf>
    <xf numFmtId="0" fontId="11" fillId="0" borderId="5">
      <alignment horizontal="left" vertical="center"/>
    </xf>
    <xf numFmtId="0" fontId="19" fillId="0" borderId="6" applyNumberFormat="0" applyFill="0" applyAlignment="0" applyProtection="0"/>
    <xf numFmtId="0" fontId="20" fillId="0" borderId="7" applyNumberFormat="0" applyFill="0" applyAlignment="0" applyProtection="0"/>
    <xf numFmtId="0" fontId="21" fillId="0" borderId="8" applyNumberFormat="0" applyFill="0" applyAlignment="0" applyProtection="0"/>
    <xf numFmtId="0" fontId="21" fillId="0" borderId="0" applyNumberFormat="0" applyFill="0" applyBorder="0" applyAlignment="0" applyProtection="0"/>
    <xf numFmtId="0" fontId="31" fillId="0" borderId="0" applyNumberFormat="0" applyFill="0" applyBorder="0" applyAlignment="0" applyProtection="0">
      <alignment vertical="top"/>
      <protection locked="0"/>
    </xf>
    <xf numFmtId="0" fontId="22" fillId="7" borderId="1" applyNumberFormat="0" applyAlignment="0" applyProtection="0"/>
    <xf numFmtId="0" fontId="23" fillId="0" borderId="9" applyNumberFormat="0" applyFill="0" applyAlignment="0" applyProtection="0"/>
    <xf numFmtId="0" fontId="24" fillId="7" borderId="0" applyNumberFormat="0" applyBorder="0" applyAlignment="0" applyProtection="0"/>
    <xf numFmtId="37" fontId="32" fillId="0" borderId="0"/>
    <xf numFmtId="170" fontId="1" fillId="0" borderId="0"/>
    <xf numFmtId="0" fontId="1" fillId="0" borderId="0"/>
    <xf numFmtId="0" fontId="1" fillId="0" borderId="0"/>
    <xf numFmtId="0" fontId="1" fillId="0" borderId="0"/>
    <xf numFmtId="0" fontId="7" fillId="0" borderId="0"/>
    <xf numFmtId="0" fontId="7" fillId="0" borderId="0"/>
    <xf numFmtId="0" fontId="1" fillId="0" borderId="0"/>
    <xf numFmtId="0" fontId="12" fillId="0" borderId="0"/>
    <xf numFmtId="0" fontId="1" fillId="0" borderId="0"/>
    <xf numFmtId="0" fontId="1" fillId="0" borderId="0"/>
    <xf numFmtId="0" fontId="1" fillId="0" borderId="0"/>
    <xf numFmtId="0" fontId="1" fillId="0" borderId="0"/>
    <xf numFmtId="0" fontId="7" fillId="0" borderId="0"/>
    <xf numFmtId="0" fontId="8" fillId="0" borderId="0"/>
    <xf numFmtId="0" fontId="8" fillId="0" borderId="0"/>
    <xf numFmtId="0" fontId="7" fillId="0" borderId="0"/>
    <xf numFmtId="0" fontId="8" fillId="0" borderId="0"/>
    <xf numFmtId="0" fontId="1" fillId="0" borderId="0"/>
    <xf numFmtId="0" fontId="1" fillId="0" borderId="0" applyNumberFormat="0" applyFill="0" applyBorder="0" applyProtection="0">
      <alignment vertical="top"/>
    </xf>
    <xf numFmtId="0" fontId="1" fillId="0" borderId="0" applyNumberFormat="0" applyFont="0" applyFill="0" applyBorder="0" applyAlignment="0" applyProtection="0">
      <alignment vertical="top"/>
    </xf>
    <xf numFmtId="0" fontId="1" fillId="0" borderId="0"/>
    <xf numFmtId="0" fontId="1" fillId="0" borderId="0"/>
    <xf numFmtId="0" fontId="1" fillId="0" borderId="0"/>
    <xf numFmtId="0" fontId="7" fillId="0" borderId="0"/>
    <xf numFmtId="0" fontId="7" fillId="0" borderId="0"/>
    <xf numFmtId="0" fontId="1" fillId="0" borderId="0"/>
    <xf numFmtId="0" fontId="1" fillId="0" borderId="0"/>
    <xf numFmtId="0" fontId="1" fillId="4" borderId="10" applyNumberFormat="0" applyFont="0" applyAlignment="0" applyProtection="0"/>
    <xf numFmtId="0" fontId="36" fillId="4" borderId="10" applyNumberFormat="0" applyFont="0" applyAlignment="0" applyProtection="0"/>
    <xf numFmtId="0" fontId="25" fillId="16" borderId="11" applyNumberFormat="0" applyAlignment="0" applyProtection="0"/>
    <xf numFmtId="9" fontId="1" fillId="0" borderId="0" applyFont="0" applyFill="0" applyBorder="0" applyAlignment="0" applyProtection="0"/>
    <xf numFmtId="0" fontId="33" fillId="0" borderId="0" applyFont="0"/>
    <xf numFmtId="0" fontId="34" fillId="0" borderId="0" applyNumberFormat="0" applyFill="0" applyBorder="0" applyAlignment="0" applyProtection="0">
      <alignment vertical="top"/>
      <protection locked="0"/>
    </xf>
    <xf numFmtId="0" fontId="35" fillId="0" borderId="0"/>
    <xf numFmtId="0" fontId="26" fillId="0" borderId="0" applyNumberFormat="0" applyFill="0" applyBorder="0" applyAlignment="0" applyProtection="0"/>
    <xf numFmtId="0" fontId="27" fillId="0" borderId="12" applyNumberFormat="0" applyFill="0" applyAlignment="0" applyProtection="0"/>
    <xf numFmtId="0" fontId="23" fillId="0" borderId="0" applyNumberForma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4" borderId="10" applyNumberFormat="0" applyFont="0" applyAlignment="0" applyProtection="0"/>
    <xf numFmtId="0" fontId="8" fillId="0" borderId="0"/>
    <xf numFmtId="0" fontId="1" fillId="0" borderId="0"/>
    <xf numFmtId="0" fontId="1" fillId="0" borderId="0" applyNumberFormat="0" applyFont="0" applyFill="0" applyBorder="0" applyAlignment="0" applyProtection="0">
      <alignment vertical="top"/>
    </xf>
    <xf numFmtId="0" fontId="1" fillId="0" borderId="0" applyNumberFormat="0" applyFont="0" applyFill="0" applyBorder="0" applyAlignment="0" applyProtection="0">
      <alignment vertical="top"/>
    </xf>
  </cellStyleXfs>
  <cellXfs count="1430">
    <xf numFmtId="0" fontId="0" fillId="0" borderId="0" xfId="0"/>
    <xf numFmtId="0" fontId="3" fillId="0" borderId="0" xfId="0" applyFont="1"/>
    <xf numFmtId="0" fontId="3" fillId="0" borderId="0" xfId="0" applyFont="1" applyAlignment="1">
      <alignment vertical="top"/>
    </xf>
    <xf numFmtId="0" fontId="3" fillId="0" borderId="0" xfId="0" applyFont="1" applyAlignment="1">
      <alignment horizontal="left"/>
    </xf>
    <xf numFmtId="175" fontId="4" fillId="0" borderId="0" xfId="0" applyNumberFormat="1" applyFont="1" applyAlignment="1">
      <alignment horizontal="left" vertical="top" wrapText="1"/>
    </xf>
    <xf numFmtId="0" fontId="3" fillId="0" borderId="0" xfId="0" applyFont="1" applyAlignment="1">
      <alignment vertical="top" wrapText="1"/>
    </xf>
    <xf numFmtId="0" fontId="3" fillId="0" borderId="0" xfId="82" applyFont="1" applyAlignment="1">
      <alignment horizontal="center"/>
    </xf>
    <xf numFmtId="0" fontId="3" fillId="0" borderId="0" xfId="0" applyFont="1" applyAlignment="1">
      <alignment horizontal="center" vertical="top"/>
    </xf>
    <xf numFmtId="0" fontId="3" fillId="0" borderId="0" xfId="0" applyFont="1" applyAlignment="1">
      <alignment horizontal="center" vertical="top" wrapText="1"/>
    </xf>
    <xf numFmtId="0" fontId="3" fillId="0" borderId="0" xfId="0" applyFont="1" applyAlignment="1">
      <alignment horizontal="right" vertical="top" wrapText="1"/>
    </xf>
    <xf numFmtId="0" fontId="4" fillId="0" borderId="0" xfId="82" applyFont="1" applyAlignment="1">
      <alignment horizontal="left" vertical="top" wrapText="1"/>
    </xf>
    <xf numFmtId="0" fontId="4" fillId="0" borderId="0" xfId="0" applyFont="1" applyAlignment="1">
      <alignment horizontal="center" vertical="top" wrapText="1"/>
    </xf>
    <xf numFmtId="49" fontId="3" fillId="0" borderId="0" xfId="0" applyNumberFormat="1" applyFont="1" applyAlignment="1">
      <alignment vertical="top"/>
    </xf>
    <xf numFmtId="173" fontId="4" fillId="0" borderId="0" xfId="0" quotePrefix="1" applyNumberFormat="1" applyFont="1" applyAlignment="1">
      <alignment horizontal="left" vertical="top" wrapText="1"/>
    </xf>
    <xf numFmtId="0" fontId="4" fillId="0" borderId="0" xfId="0" quotePrefix="1" applyFont="1" applyAlignment="1">
      <alignment horizontal="center" vertical="top"/>
    </xf>
    <xf numFmtId="0" fontId="4" fillId="0" borderId="0" xfId="0" applyFont="1" applyAlignment="1">
      <alignment vertical="center" wrapText="1"/>
    </xf>
    <xf numFmtId="0" fontId="4" fillId="18" borderId="53" xfId="0" applyFont="1" applyFill="1" applyBorder="1" applyAlignment="1">
      <alignment horizontal="center" vertical="top"/>
    </xf>
    <xf numFmtId="0" fontId="4" fillId="0" borderId="0" xfId="82" applyFont="1" applyAlignment="1" applyProtection="1">
      <alignment horizontal="left" vertical="center"/>
      <protection hidden="1"/>
    </xf>
    <xf numFmtId="0" fontId="4" fillId="0" borderId="0" xfId="82" applyFont="1" applyAlignment="1" applyProtection="1">
      <alignment horizontal="center" vertical="center"/>
      <protection hidden="1"/>
    </xf>
    <xf numFmtId="0" fontId="7" fillId="0" borderId="0" xfId="72" applyAlignment="1" applyProtection="1">
      <alignment horizontal="center" vertical="center" wrapText="1"/>
      <protection hidden="1"/>
    </xf>
    <xf numFmtId="0" fontId="7" fillId="0" borderId="0" xfId="72" applyAlignment="1" applyProtection="1">
      <alignment vertical="center" wrapText="1"/>
      <protection hidden="1"/>
    </xf>
    <xf numFmtId="0" fontId="7" fillId="0" borderId="0" xfId="72" applyProtection="1">
      <protection hidden="1"/>
    </xf>
    <xf numFmtId="0" fontId="6" fillId="0" borderId="13" xfId="72" applyFont="1" applyBorder="1" applyAlignment="1" applyProtection="1">
      <alignment horizontal="center" vertical="center" wrapText="1"/>
      <protection hidden="1"/>
    </xf>
    <xf numFmtId="0" fontId="6" fillId="0" borderId="13" xfId="72" applyFont="1" applyBorder="1" applyAlignment="1" applyProtection="1">
      <alignment vertical="center" wrapText="1"/>
      <protection hidden="1"/>
    </xf>
    <xf numFmtId="0" fontId="6" fillId="0" borderId="13" xfId="72" quotePrefix="1" applyFont="1" applyBorder="1" applyAlignment="1" applyProtection="1">
      <alignment horizontal="center" vertical="center"/>
      <protection hidden="1"/>
    </xf>
    <xf numFmtId="0" fontId="6" fillId="0" borderId="0" xfId="72" quotePrefix="1" applyFont="1" applyAlignment="1" applyProtection="1">
      <alignment horizontal="center" vertical="center"/>
      <protection hidden="1"/>
    </xf>
    <xf numFmtId="0" fontId="7" fillId="0" borderId="13" xfId="72" applyBorder="1" applyAlignment="1" applyProtection="1">
      <alignment horizontal="center" vertical="center"/>
      <protection hidden="1"/>
    </xf>
    <xf numFmtId="0" fontId="7" fillId="19" borderId="13" xfId="72" applyFill="1" applyBorder="1" applyAlignment="1" applyProtection="1">
      <alignment vertical="center"/>
      <protection locked="0"/>
    </xf>
    <xf numFmtId="2" fontId="7" fillId="19" borderId="13" xfId="72" applyNumberFormat="1" applyFill="1" applyBorder="1" applyAlignment="1" applyProtection="1">
      <alignment vertical="center"/>
      <protection locked="0"/>
    </xf>
    <xf numFmtId="10" fontId="7" fillId="19" borderId="13" xfId="72" applyNumberFormat="1" applyFill="1" applyBorder="1" applyAlignment="1" applyProtection="1">
      <alignment vertical="center"/>
      <protection locked="0"/>
    </xf>
    <xf numFmtId="0" fontId="7" fillId="0" borderId="13" xfId="72" applyBorder="1" applyAlignment="1" applyProtection="1">
      <alignment vertical="center"/>
      <protection hidden="1"/>
    </xf>
    <xf numFmtId="0" fontId="6" fillId="0" borderId="13" xfId="72" applyFont="1" applyBorder="1" applyAlignment="1" applyProtection="1">
      <alignment horizontal="center" vertical="center"/>
      <protection hidden="1"/>
    </xf>
    <xf numFmtId="0" fontId="6" fillId="0" borderId="13" xfId="72" applyFont="1" applyBorder="1" applyAlignment="1" applyProtection="1">
      <alignment vertical="center"/>
      <protection hidden="1"/>
    </xf>
    <xf numFmtId="0" fontId="6" fillId="0" borderId="0" xfId="72" applyFont="1" applyProtection="1">
      <protection hidden="1"/>
    </xf>
    <xf numFmtId="0" fontId="7" fillId="0" borderId="0" xfId="72" applyAlignment="1" applyProtection="1">
      <alignment horizontal="center" vertical="center"/>
      <protection hidden="1"/>
    </xf>
    <xf numFmtId="0" fontId="7" fillId="0" borderId="0" xfId="72" applyAlignment="1" applyProtection="1">
      <alignment vertical="center"/>
      <protection hidden="1"/>
    </xf>
    <xf numFmtId="0" fontId="4" fillId="0" borderId="0" xfId="0" applyFont="1" applyAlignment="1">
      <alignment horizontal="right" vertical="top"/>
    </xf>
    <xf numFmtId="0" fontId="7" fillId="0" borderId="0" xfId="72"/>
    <xf numFmtId="0" fontId="1" fillId="0" borderId="0" xfId="61" applyProtection="1">
      <protection hidden="1"/>
    </xf>
    <xf numFmtId="0" fontId="1" fillId="0" borderId="62" xfId="61" applyBorder="1" applyProtection="1">
      <protection hidden="1"/>
    </xf>
    <xf numFmtId="0" fontId="1" fillId="0" borderId="67" xfId="61" applyBorder="1" applyProtection="1">
      <protection hidden="1"/>
    </xf>
    <xf numFmtId="0" fontId="1" fillId="0" borderId="68" xfId="61" applyBorder="1" applyProtection="1">
      <protection hidden="1"/>
    </xf>
    <xf numFmtId="0" fontId="1" fillId="0" borderId="17" xfId="61" applyBorder="1" applyProtection="1">
      <protection hidden="1"/>
    </xf>
    <xf numFmtId="0" fontId="1" fillId="0" borderId="18" xfId="61" applyBorder="1" applyProtection="1">
      <protection hidden="1"/>
    </xf>
    <xf numFmtId="0" fontId="37" fillId="0" borderId="0" xfId="61" applyFont="1" applyAlignment="1" applyProtection="1">
      <alignment horizontal="center"/>
      <protection hidden="1"/>
    </xf>
    <xf numFmtId="0" fontId="1" fillId="0" borderId="0" xfId="77" applyAlignment="1" applyProtection="1">
      <alignment vertical="center"/>
      <protection hidden="1"/>
    </xf>
    <xf numFmtId="0" fontId="1" fillId="0" borderId="18" xfId="77" applyBorder="1" applyAlignment="1" applyProtection="1">
      <alignment vertical="center"/>
      <protection hidden="1"/>
    </xf>
    <xf numFmtId="0" fontId="1" fillId="0" borderId="17" xfId="77" applyBorder="1" applyAlignment="1" applyProtection="1">
      <alignment vertical="center"/>
      <protection hidden="1"/>
    </xf>
    <xf numFmtId="0" fontId="1" fillId="0" borderId="0" xfId="77" applyProtection="1">
      <protection hidden="1"/>
    </xf>
    <xf numFmtId="0" fontId="1" fillId="0" borderId="18" xfId="77" applyBorder="1" applyProtection="1">
      <protection hidden="1"/>
    </xf>
    <xf numFmtId="0" fontId="1" fillId="0" borderId="17" xfId="77" applyBorder="1" applyAlignment="1" applyProtection="1">
      <alignment horizontal="center" vertical="center"/>
      <protection hidden="1"/>
    </xf>
    <xf numFmtId="0" fontId="1" fillId="0" borderId="18" xfId="77" applyBorder="1" applyAlignment="1" applyProtection="1">
      <alignment horizontal="left" vertical="center"/>
      <protection hidden="1"/>
    </xf>
    <xf numFmtId="0" fontId="1" fillId="0" borderId="44" xfId="61" applyBorder="1" applyProtection="1">
      <protection hidden="1"/>
    </xf>
    <xf numFmtId="0" fontId="1" fillId="0" borderId="14" xfId="61" applyBorder="1" applyProtection="1">
      <protection hidden="1"/>
    </xf>
    <xf numFmtId="0" fontId="1" fillId="0" borderId="15" xfId="61" applyBorder="1" applyProtection="1">
      <protection hidden="1"/>
    </xf>
    <xf numFmtId="0" fontId="1" fillId="0" borderId="0" xfId="77" applyAlignment="1" applyProtection="1">
      <alignment horizontal="left"/>
      <protection hidden="1"/>
    </xf>
    <xf numFmtId="0" fontId="1" fillId="0" borderId="17" xfId="77" applyBorder="1" applyAlignment="1" applyProtection="1">
      <alignment horizontal="center"/>
      <protection hidden="1"/>
    </xf>
    <xf numFmtId="0" fontId="1" fillId="0" borderId="17" xfId="77" applyBorder="1" applyProtection="1">
      <protection hidden="1"/>
    </xf>
    <xf numFmtId="0" fontId="1" fillId="0" borderId="17" xfId="86" applyBorder="1" applyAlignment="1" applyProtection="1">
      <alignment horizontal="center"/>
      <protection hidden="1"/>
    </xf>
    <xf numFmtId="0" fontId="1" fillId="0" borderId="0" xfId="86" applyProtection="1">
      <protection hidden="1"/>
    </xf>
    <xf numFmtId="0" fontId="1" fillId="0" borderId="16" xfId="61" applyBorder="1" applyProtection="1">
      <protection hidden="1"/>
    </xf>
    <xf numFmtId="0" fontId="1" fillId="0" borderId="69" xfId="86" applyBorder="1" applyAlignment="1" applyProtection="1">
      <alignment horizontal="center"/>
      <protection hidden="1"/>
    </xf>
    <xf numFmtId="0" fontId="1" fillId="0" borderId="48" xfId="86" applyBorder="1" applyProtection="1">
      <protection hidden="1"/>
    </xf>
    <xf numFmtId="0" fontId="1" fillId="0" borderId="48" xfId="77" applyBorder="1" applyProtection="1">
      <protection hidden="1"/>
    </xf>
    <xf numFmtId="0" fontId="1" fillId="0" borderId="70" xfId="77" applyBorder="1" applyProtection="1">
      <protection hidden="1"/>
    </xf>
    <xf numFmtId="0" fontId="41" fillId="0" borderId="0" xfId="61" applyFont="1" applyProtection="1">
      <protection hidden="1"/>
    </xf>
    <xf numFmtId="0" fontId="4" fillId="0" borderId="25" xfId="0" applyFont="1" applyBorder="1" applyAlignment="1">
      <alignment vertical="top" wrapText="1"/>
    </xf>
    <xf numFmtId="0" fontId="42" fillId="0" borderId="13" xfId="80" applyFont="1" applyBorder="1" applyAlignment="1" applyProtection="1">
      <alignment vertical="center"/>
      <protection hidden="1"/>
    </xf>
    <xf numFmtId="0" fontId="43" fillId="0" borderId="13" xfId="80" applyFont="1" applyBorder="1" applyAlignment="1" applyProtection="1">
      <alignment vertical="center"/>
      <protection hidden="1"/>
    </xf>
    <xf numFmtId="0" fontId="44" fillId="0" borderId="0" xfId="80" applyFont="1" applyAlignment="1" applyProtection="1">
      <alignment vertical="center"/>
      <protection hidden="1"/>
    </xf>
    <xf numFmtId="0" fontId="44" fillId="0" borderId="0" xfId="80" applyFont="1" applyProtection="1">
      <protection hidden="1"/>
    </xf>
    <xf numFmtId="0" fontId="42" fillId="0" borderId="0" xfId="80" applyFont="1" applyProtection="1">
      <protection hidden="1"/>
    </xf>
    <xf numFmtId="0" fontId="43" fillId="0" borderId="0" xfId="80" quotePrefix="1" applyFont="1" applyAlignment="1" applyProtection="1">
      <alignment vertical="center"/>
      <protection hidden="1"/>
    </xf>
    <xf numFmtId="0" fontId="42" fillId="0" borderId="0" xfId="80" applyFont="1" applyAlignment="1" applyProtection="1">
      <alignment vertical="center"/>
      <protection hidden="1"/>
    </xf>
    <xf numFmtId="0" fontId="49" fillId="0" borderId="21" xfId="80" applyFont="1" applyBorder="1" applyAlignment="1" applyProtection="1">
      <alignment horizontal="center" vertical="top"/>
      <protection hidden="1"/>
    </xf>
    <xf numFmtId="0" fontId="44" fillId="0" borderId="22" xfId="80" applyFont="1" applyBorder="1" applyAlignment="1" applyProtection="1">
      <alignment vertical="center"/>
      <protection hidden="1"/>
    </xf>
    <xf numFmtId="0" fontId="44" fillId="0" borderId="23" xfId="80" applyFont="1" applyBorder="1" applyAlignment="1" applyProtection="1">
      <alignment vertical="center"/>
      <protection hidden="1"/>
    </xf>
    <xf numFmtId="0" fontId="44" fillId="0" borderId="24" xfId="80" applyFont="1" applyBorder="1" applyAlignment="1" applyProtection="1">
      <alignment vertical="center"/>
      <protection hidden="1"/>
    </xf>
    <xf numFmtId="0" fontId="44" fillId="0" borderId="25" xfId="80" applyFont="1" applyBorder="1" applyAlignment="1" applyProtection="1">
      <alignment vertical="center"/>
      <protection hidden="1"/>
    </xf>
    <xf numFmtId="0" fontId="44" fillId="0" borderId="26" xfId="80" applyFont="1" applyBorder="1" applyAlignment="1" applyProtection="1">
      <alignment vertical="center"/>
      <protection hidden="1"/>
    </xf>
    <xf numFmtId="0" fontId="51" fillId="0" borderId="23" xfId="80" applyFont="1" applyBorder="1" applyAlignment="1" applyProtection="1">
      <alignment vertical="center"/>
      <protection hidden="1"/>
    </xf>
    <xf numFmtId="0" fontId="42" fillId="0" borderId="23" xfId="80" applyFont="1" applyBorder="1" applyAlignment="1" applyProtection="1">
      <alignment vertical="center"/>
      <protection hidden="1"/>
    </xf>
    <xf numFmtId="0" fontId="50" fillId="0" borderId="0" xfId="80" applyFont="1" applyAlignment="1" applyProtection="1">
      <alignment vertical="center"/>
      <protection hidden="1"/>
    </xf>
    <xf numFmtId="0" fontId="42" fillId="0" borderId="26" xfId="80" applyFont="1" applyBorder="1" applyAlignment="1" applyProtection="1">
      <alignment vertical="center"/>
      <protection hidden="1"/>
    </xf>
    <xf numFmtId="0" fontId="44" fillId="0" borderId="27" xfId="80" applyFont="1" applyBorder="1" applyAlignment="1" applyProtection="1">
      <alignment vertical="center"/>
      <protection hidden="1"/>
    </xf>
    <xf numFmtId="0" fontId="54" fillId="0" borderId="0" xfId="61" applyFont="1" applyProtection="1">
      <protection hidden="1"/>
    </xf>
    <xf numFmtId="0" fontId="42" fillId="0" borderId="0" xfId="0" applyFont="1"/>
    <xf numFmtId="0" fontId="54" fillId="0" borderId="17" xfId="61" applyFont="1" applyBorder="1" applyProtection="1">
      <protection hidden="1"/>
    </xf>
    <xf numFmtId="0" fontId="54" fillId="0" borderId="18" xfId="61" applyFont="1" applyBorder="1" applyProtection="1">
      <protection hidden="1"/>
    </xf>
    <xf numFmtId="0" fontId="53" fillId="0" borderId="17" xfId="61" applyFont="1" applyBorder="1" applyAlignment="1" applyProtection="1">
      <alignment horizontal="center" vertical="top" wrapText="1"/>
      <protection hidden="1"/>
    </xf>
    <xf numFmtId="0" fontId="54" fillId="0" borderId="0" xfId="61" applyFont="1" applyAlignment="1" applyProtection="1">
      <alignment vertical="top" wrapText="1"/>
      <protection hidden="1"/>
    </xf>
    <xf numFmtId="0" fontId="54" fillId="0" borderId="17" xfId="61" applyFont="1" applyBorder="1" applyAlignment="1" applyProtection="1">
      <alignment horizontal="right" vertical="top" wrapText="1"/>
      <protection hidden="1"/>
    </xf>
    <xf numFmtId="0" fontId="54" fillId="0" borderId="17" xfId="61" applyFont="1" applyBorder="1" applyAlignment="1" applyProtection="1">
      <alignment vertical="top" wrapText="1"/>
      <protection hidden="1"/>
    </xf>
    <xf numFmtId="0" fontId="54" fillId="0" borderId="18" xfId="61" applyFont="1" applyBorder="1" applyAlignment="1" applyProtection="1">
      <alignment vertical="top" wrapText="1"/>
      <protection hidden="1"/>
    </xf>
    <xf numFmtId="0" fontId="53" fillId="0" borderId="0" xfId="61" applyFont="1" applyAlignment="1" applyProtection="1">
      <alignment vertical="top" wrapText="1"/>
      <protection hidden="1"/>
    </xf>
    <xf numFmtId="0" fontId="54" fillId="0" borderId="0" xfId="61" applyFont="1" applyAlignment="1" applyProtection="1">
      <alignment horizontal="left" vertical="top" wrapText="1"/>
      <protection hidden="1"/>
    </xf>
    <xf numFmtId="0" fontId="54" fillId="0" borderId="18" xfId="61" applyFont="1" applyBorder="1" applyAlignment="1" applyProtection="1">
      <alignment horizontal="left" vertical="top" wrapText="1"/>
      <protection hidden="1"/>
    </xf>
    <xf numFmtId="0" fontId="53" fillId="0" borderId="0" xfId="61" applyFont="1" applyAlignment="1" applyProtection="1">
      <alignment horizontal="justify" vertical="top" wrapText="1"/>
      <protection hidden="1"/>
    </xf>
    <xf numFmtId="0" fontId="54" fillId="0" borderId="0" xfId="61" applyFont="1" applyAlignment="1" applyProtection="1">
      <alignment horizontal="justify" vertical="top" wrapText="1"/>
      <protection hidden="1"/>
    </xf>
    <xf numFmtId="0" fontId="54" fillId="0" borderId="18" xfId="61" applyFont="1" applyBorder="1" applyAlignment="1" applyProtection="1">
      <alignment horizontal="justify" vertical="top" wrapText="1"/>
      <protection hidden="1"/>
    </xf>
    <xf numFmtId="0" fontId="53" fillId="0" borderId="0" xfId="61" applyFont="1" applyAlignment="1" applyProtection="1">
      <alignment horizontal="right" vertical="top" wrapText="1"/>
      <protection hidden="1"/>
    </xf>
    <xf numFmtId="0" fontId="55" fillId="0" borderId="21" xfId="80" applyFont="1" applyBorder="1" applyAlignment="1" applyProtection="1">
      <alignment horizontal="center" vertical="center"/>
      <protection hidden="1"/>
    </xf>
    <xf numFmtId="0" fontId="55" fillId="0" borderId="41" xfId="80" applyFont="1" applyBorder="1" applyAlignment="1" applyProtection="1">
      <alignment vertical="center"/>
      <protection hidden="1"/>
    </xf>
    <xf numFmtId="0" fontId="55" fillId="0" borderId="36" xfId="80" applyFont="1" applyBorder="1" applyAlignment="1" applyProtection="1">
      <alignment vertical="center"/>
      <protection hidden="1"/>
    </xf>
    <xf numFmtId="0" fontId="60" fillId="0" borderId="13" xfId="0" quotePrefix="1" applyFont="1" applyBorder="1" applyAlignment="1" applyProtection="1">
      <alignment horizontal="center" vertical="center" wrapText="1"/>
      <protection hidden="1"/>
    </xf>
    <xf numFmtId="0" fontId="60" fillId="0" borderId="19" xfId="0" quotePrefix="1" applyFont="1" applyBorder="1" applyAlignment="1" applyProtection="1">
      <alignment horizontal="center" vertical="center" wrapText="1"/>
      <protection hidden="1"/>
    </xf>
    <xf numFmtId="0" fontId="44" fillId="0" borderId="0" xfId="0" applyFont="1" applyAlignment="1" applyProtection="1">
      <alignment horizontal="center" vertical="top" wrapText="1"/>
      <protection hidden="1"/>
    </xf>
    <xf numFmtId="0" fontId="43" fillId="0" borderId="0" xfId="0" applyFont="1" applyAlignment="1" applyProtection="1">
      <alignment horizontal="left" vertical="top" wrapText="1"/>
      <protection hidden="1"/>
    </xf>
    <xf numFmtId="1" fontId="43" fillId="0" borderId="0" xfId="0" applyNumberFormat="1" applyFont="1" applyAlignment="1" applyProtection="1">
      <alignment horizontal="center" vertical="top" wrapText="1"/>
      <protection hidden="1"/>
    </xf>
    <xf numFmtId="0" fontId="44" fillId="0" borderId="0" xfId="82" applyFont="1" applyAlignment="1">
      <alignment horizontal="left" vertical="top"/>
    </xf>
    <xf numFmtId="0" fontId="44" fillId="0" borderId="0" xfId="82" applyFont="1"/>
    <xf numFmtId="185" fontId="43" fillId="0" borderId="0" xfId="34" applyNumberFormat="1" applyFont="1" applyFill="1" applyBorder="1" applyAlignment="1" applyProtection="1">
      <alignment vertical="center"/>
      <protection hidden="1"/>
    </xf>
    <xf numFmtId="185" fontId="43" fillId="0" borderId="0" xfId="34" applyNumberFormat="1" applyFont="1" applyBorder="1" applyAlignment="1" applyProtection="1">
      <alignment horizontal="center" vertical="center" wrapText="1"/>
      <protection hidden="1"/>
    </xf>
    <xf numFmtId="0" fontId="43" fillId="0" borderId="0" xfId="0" applyFont="1" applyAlignment="1" applyProtection="1">
      <alignment horizontal="center" vertical="center" wrapText="1"/>
      <protection hidden="1"/>
    </xf>
    <xf numFmtId="185" fontId="43" fillId="0" borderId="0" xfId="34" applyNumberFormat="1" applyFont="1" applyBorder="1" applyAlignment="1" applyProtection="1">
      <alignment vertical="center"/>
      <protection hidden="1"/>
    </xf>
    <xf numFmtId="0" fontId="43" fillId="0" borderId="0" xfId="82" applyFont="1" applyAlignment="1">
      <alignment horizontal="left" vertical="top" wrapText="1"/>
    </xf>
    <xf numFmtId="0" fontId="65" fillId="0" borderId="13" xfId="0" quotePrefix="1" applyFont="1" applyBorder="1" applyAlignment="1" applyProtection="1">
      <alignment horizontal="center" vertical="center" wrapText="1"/>
      <protection hidden="1"/>
    </xf>
    <xf numFmtId="185" fontId="44" fillId="0" borderId="0" xfId="34" applyNumberFormat="1" applyFont="1" applyBorder="1" applyAlignment="1" applyProtection="1">
      <alignment vertical="center"/>
      <protection hidden="1"/>
    </xf>
    <xf numFmtId="0" fontId="44" fillId="0" borderId="0" xfId="0" quotePrefix="1" applyFont="1" applyAlignment="1" applyProtection="1">
      <alignment horizontal="center" vertical="top" wrapText="1"/>
      <protection hidden="1"/>
    </xf>
    <xf numFmtId="0" fontId="43" fillId="0" borderId="25" xfId="0" applyFont="1" applyBorder="1" applyAlignment="1">
      <alignment horizontal="left" vertical="top"/>
    </xf>
    <xf numFmtId="0" fontId="43" fillId="0" borderId="0" xfId="0" applyFont="1" applyAlignment="1">
      <alignment horizontal="right" vertical="top"/>
    </xf>
    <xf numFmtId="0" fontId="43" fillId="0" borderId="0" xfId="0" applyFont="1" applyAlignment="1" applyProtection="1">
      <alignment vertical="center"/>
      <protection hidden="1"/>
    </xf>
    <xf numFmtId="0" fontId="43" fillId="0" borderId="0" xfId="82" applyFont="1" applyAlignment="1" applyProtection="1">
      <alignment horizontal="center" vertical="center"/>
      <protection hidden="1"/>
    </xf>
    <xf numFmtId="0" fontId="44" fillId="0" borderId="0" xfId="82" applyFont="1" applyAlignment="1">
      <alignment horizontal="center"/>
    </xf>
    <xf numFmtId="0" fontId="44" fillId="0" borderId="0" xfId="82" applyFont="1" applyAlignment="1" applyProtection="1">
      <alignment vertical="center"/>
      <protection hidden="1"/>
    </xf>
    <xf numFmtId="1" fontId="44" fillId="0" borderId="0" xfId="82" applyNumberFormat="1" applyFont="1" applyAlignment="1" applyProtection="1">
      <alignment horizontal="left" vertical="center"/>
      <protection hidden="1"/>
    </xf>
    <xf numFmtId="0" fontId="43" fillId="0" borderId="0" xfId="0" applyFont="1" applyAlignment="1" applyProtection="1">
      <alignment vertical="top" wrapText="1"/>
      <protection hidden="1"/>
    </xf>
    <xf numFmtId="0" fontId="43" fillId="0" borderId="0" xfId="82" applyFont="1" applyAlignment="1" applyProtection="1">
      <alignment vertical="center"/>
      <protection hidden="1"/>
    </xf>
    <xf numFmtId="0" fontId="44" fillId="0" borderId="0" xfId="82" applyFont="1" applyAlignment="1">
      <alignment horizontal="left"/>
    </xf>
    <xf numFmtId="1" fontId="44" fillId="0" borderId="0" xfId="82" applyNumberFormat="1" applyFont="1" applyAlignment="1" applyProtection="1">
      <alignment vertical="center"/>
      <protection hidden="1"/>
    </xf>
    <xf numFmtId="0" fontId="44" fillId="0" borderId="0" xfId="0" applyFont="1"/>
    <xf numFmtId="0" fontId="44" fillId="0" borderId="0" xfId="0" applyFont="1" applyAlignment="1">
      <alignment horizontal="center" vertical="top" wrapText="1"/>
    </xf>
    <xf numFmtId="0" fontId="44" fillId="0" borderId="0" xfId="82" applyFont="1" applyAlignment="1" applyProtection="1">
      <alignment horizontal="left" vertical="center"/>
      <protection hidden="1"/>
    </xf>
    <xf numFmtId="0" fontId="43" fillId="0" borderId="0" xfId="82" applyFont="1"/>
    <xf numFmtId="0" fontId="44" fillId="0" borderId="25" xfId="61" applyFont="1" applyBorder="1" applyAlignment="1" applyProtection="1">
      <alignment horizontal="justify" vertical="top" wrapText="1"/>
      <protection hidden="1"/>
    </xf>
    <xf numFmtId="0" fontId="43" fillId="0" borderId="0" xfId="61" applyFont="1" applyAlignment="1" applyProtection="1">
      <alignment vertical="top" wrapText="1"/>
      <protection hidden="1"/>
    </xf>
    <xf numFmtId="0" fontId="44" fillId="0" borderId="0" xfId="61" applyFont="1" applyAlignment="1" applyProtection="1">
      <alignment horizontal="justify" vertical="top" wrapText="1"/>
      <protection hidden="1"/>
    </xf>
    <xf numFmtId="0" fontId="43" fillId="0" borderId="0" xfId="63" applyFont="1" applyAlignment="1" applyProtection="1">
      <alignment horizontal="center" vertical="center" wrapText="1"/>
      <protection hidden="1"/>
    </xf>
    <xf numFmtId="0" fontId="44" fillId="0" borderId="0" xfId="63" applyFont="1" applyAlignment="1" applyProtection="1">
      <alignment vertical="top"/>
      <protection hidden="1"/>
    </xf>
    <xf numFmtId="10" fontId="44" fillId="0" borderId="0" xfId="63" applyNumberFormat="1" applyFont="1" applyAlignment="1" applyProtection="1">
      <alignment vertical="top"/>
      <protection hidden="1"/>
    </xf>
    <xf numFmtId="0" fontId="43" fillId="0" borderId="0" xfId="61" applyFont="1" applyAlignment="1" applyProtection="1">
      <alignment vertical="center"/>
      <protection hidden="1"/>
    </xf>
    <xf numFmtId="0" fontId="44" fillId="0" borderId="0" xfId="83" applyFont="1" applyAlignment="1" applyProtection="1">
      <alignment vertical="center"/>
      <protection hidden="1"/>
    </xf>
    <xf numFmtId="10" fontId="43" fillId="0" borderId="0" xfId="63" applyNumberFormat="1" applyFont="1" applyAlignment="1" applyProtection="1">
      <alignment horizontal="left" vertical="top" wrapText="1"/>
      <protection hidden="1"/>
    </xf>
    <xf numFmtId="0" fontId="43" fillId="0" borderId="0" xfId="63" applyFont="1" applyAlignment="1" applyProtection="1">
      <alignment horizontal="center" vertical="top" wrapText="1"/>
      <protection hidden="1"/>
    </xf>
    <xf numFmtId="0" fontId="43" fillId="0" borderId="0" xfId="63" applyFont="1" applyAlignment="1" applyProtection="1">
      <alignment horizontal="left" vertical="top" wrapText="1"/>
      <protection hidden="1"/>
    </xf>
    <xf numFmtId="0" fontId="43" fillId="29" borderId="49" xfId="63" applyFont="1" applyFill="1" applyBorder="1" applyAlignment="1" applyProtection="1">
      <alignment horizontal="center" vertical="center" wrapText="1"/>
      <protection hidden="1"/>
    </xf>
    <xf numFmtId="0" fontId="43" fillId="29" borderId="46" xfId="63" applyFont="1" applyFill="1" applyBorder="1" applyAlignment="1" applyProtection="1">
      <alignment horizontal="left" vertical="center" wrapText="1"/>
      <protection hidden="1"/>
    </xf>
    <xf numFmtId="167" fontId="43" fillId="26" borderId="19" xfId="63" applyNumberFormat="1" applyFont="1" applyFill="1" applyBorder="1" applyAlignment="1" applyProtection="1">
      <alignment horizontal="center" vertical="top"/>
      <protection hidden="1"/>
    </xf>
    <xf numFmtId="170" fontId="44" fillId="0" borderId="0" xfId="63" applyNumberFormat="1" applyFont="1" applyAlignment="1" applyProtection="1">
      <alignment vertical="top"/>
      <protection hidden="1"/>
    </xf>
    <xf numFmtId="0" fontId="43" fillId="0" borderId="0" xfId="63" applyFont="1" applyAlignment="1" applyProtection="1">
      <alignment vertical="top" wrapText="1"/>
      <protection hidden="1"/>
    </xf>
    <xf numFmtId="10" fontId="43" fillId="0" borderId="0" xfId="63" applyNumberFormat="1" applyFont="1" applyAlignment="1" applyProtection="1">
      <alignment vertical="top" wrapText="1"/>
      <protection hidden="1"/>
    </xf>
    <xf numFmtId="4" fontId="43" fillId="0" borderId="0" xfId="63" applyNumberFormat="1" applyFont="1" applyAlignment="1" applyProtection="1">
      <alignment vertical="top"/>
      <protection hidden="1"/>
    </xf>
    <xf numFmtId="0" fontId="44" fillId="0" borderId="0" xfId="63" applyFont="1" applyProtection="1">
      <protection hidden="1"/>
    </xf>
    <xf numFmtId="10" fontId="44" fillId="0" borderId="0" xfId="63" applyNumberFormat="1" applyFont="1" applyProtection="1">
      <protection hidden="1"/>
    </xf>
    <xf numFmtId="0" fontId="44" fillId="0" borderId="0" xfId="63" applyFont="1" applyAlignment="1" applyProtection="1">
      <alignment horizontal="left" vertical="top" wrapText="1"/>
      <protection hidden="1"/>
    </xf>
    <xf numFmtId="10" fontId="44" fillId="0" borderId="0" xfId="63" applyNumberFormat="1" applyFont="1" applyAlignment="1" applyProtection="1">
      <alignment horizontal="left" vertical="top" wrapText="1"/>
      <protection hidden="1"/>
    </xf>
    <xf numFmtId="180" fontId="43" fillId="0" borderId="0" xfId="62" applyNumberFormat="1" applyFont="1" applyAlignment="1" applyProtection="1">
      <alignment horizontal="left" vertical="center" wrapText="1"/>
      <protection hidden="1"/>
    </xf>
    <xf numFmtId="0" fontId="44" fillId="0" borderId="0" xfId="61" applyFont="1" applyAlignment="1" applyProtection="1">
      <alignment vertical="top" wrapText="1"/>
      <protection hidden="1"/>
    </xf>
    <xf numFmtId="0" fontId="44" fillId="0" borderId="0" xfId="63" applyFont="1" applyAlignment="1" applyProtection="1">
      <alignment horizontal="right"/>
      <protection hidden="1"/>
    </xf>
    <xf numFmtId="10" fontId="44" fillId="0" borderId="0" xfId="63" applyNumberFormat="1" applyFont="1" applyAlignment="1" applyProtection="1">
      <alignment horizontal="right"/>
      <protection hidden="1"/>
    </xf>
    <xf numFmtId="0" fontId="44" fillId="0" borderId="0" xfId="63" applyFont="1" applyAlignment="1" applyProtection="1">
      <alignment horizontal="left"/>
      <protection hidden="1"/>
    </xf>
    <xf numFmtId="0" fontId="43" fillId="0" borderId="0" xfId="63" applyFont="1" applyAlignment="1" applyProtection="1">
      <alignment vertical="center" wrapText="1"/>
      <protection hidden="1"/>
    </xf>
    <xf numFmtId="0" fontId="43" fillId="0" borderId="25" xfId="0" applyFont="1" applyBorder="1" applyAlignment="1" applyProtection="1">
      <alignment horizontal="right" vertical="top" wrapText="1"/>
      <protection hidden="1"/>
    </xf>
    <xf numFmtId="0" fontId="44" fillId="0" borderId="0" xfId="0" applyFont="1" applyAlignment="1" applyProtection="1">
      <alignment vertical="top"/>
      <protection hidden="1"/>
    </xf>
    <xf numFmtId="49" fontId="44" fillId="0" borderId="0" xfId="0" applyNumberFormat="1" applyFont="1" applyAlignment="1" applyProtection="1">
      <alignment vertical="top"/>
      <protection hidden="1"/>
    </xf>
    <xf numFmtId="0" fontId="44" fillId="24" borderId="0" xfId="0" applyFont="1" applyFill="1" applyAlignment="1" applyProtection="1">
      <alignment vertical="top"/>
      <protection hidden="1"/>
    </xf>
    <xf numFmtId="0" fontId="43" fillId="0" borderId="0" xfId="0" applyFont="1" applyAlignment="1" applyProtection="1">
      <alignment horizontal="center" vertical="top"/>
      <protection hidden="1"/>
    </xf>
    <xf numFmtId="0" fontId="44" fillId="0" borderId="13" xfId="0" applyFont="1" applyBorder="1" applyAlignment="1" applyProtection="1">
      <alignment horizontal="center" vertical="top"/>
      <protection hidden="1"/>
    </xf>
    <xf numFmtId="0" fontId="43" fillId="0" borderId="49" xfId="0" applyFont="1" applyBorder="1" applyAlignment="1" applyProtection="1">
      <alignment vertical="center" wrapText="1"/>
      <protection hidden="1"/>
    </xf>
    <xf numFmtId="167" fontId="43" fillId="18" borderId="54" xfId="0" applyNumberFormat="1" applyFont="1" applyFill="1" applyBorder="1" applyAlignment="1" applyProtection="1">
      <alignment horizontal="center" vertical="top"/>
      <protection hidden="1"/>
    </xf>
    <xf numFmtId="167" fontId="43" fillId="18" borderId="55" xfId="0" applyNumberFormat="1" applyFont="1" applyFill="1" applyBorder="1" applyAlignment="1" applyProtection="1">
      <alignment horizontal="center" vertical="top"/>
      <protection hidden="1"/>
    </xf>
    <xf numFmtId="169" fontId="44" fillId="0" borderId="51" xfId="0" applyNumberFormat="1" applyFont="1" applyBorder="1" applyAlignment="1" applyProtection="1">
      <alignment horizontal="right" vertical="top"/>
      <protection hidden="1"/>
    </xf>
    <xf numFmtId="167" fontId="43" fillId="18" borderId="50" xfId="0" applyNumberFormat="1" applyFont="1" applyFill="1" applyBorder="1" applyAlignment="1" applyProtection="1">
      <alignment horizontal="center" vertical="top"/>
      <protection hidden="1"/>
    </xf>
    <xf numFmtId="0" fontId="44" fillId="0" borderId="19" xfId="0" applyFont="1" applyBorder="1" applyAlignment="1" applyProtection="1">
      <alignment horizontal="center" vertical="top"/>
      <protection hidden="1"/>
    </xf>
    <xf numFmtId="0" fontId="44" fillId="0" borderId="55" xfId="0" applyFont="1" applyBorder="1" applyAlignment="1" applyProtection="1">
      <alignment vertical="top"/>
      <protection hidden="1"/>
    </xf>
    <xf numFmtId="0" fontId="44" fillId="0" borderId="51" xfId="0" applyFont="1" applyBorder="1" applyAlignment="1" applyProtection="1">
      <alignment horizontal="justify" vertical="top" wrapText="1"/>
      <protection hidden="1"/>
    </xf>
    <xf numFmtId="0" fontId="44" fillId="0" borderId="5" xfId="0" applyFont="1" applyBorder="1" applyAlignment="1" applyProtection="1">
      <alignment horizontal="center" vertical="center" wrapText="1"/>
      <protection hidden="1"/>
    </xf>
    <xf numFmtId="167" fontId="43" fillId="18" borderId="19" xfId="0" applyNumberFormat="1" applyFont="1" applyFill="1" applyBorder="1" applyAlignment="1" applyProtection="1">
      <alignment horizontal="center" vertical="top"/>
      <protection hidden="1"/>
    </xf>
    <xf numFmtId="0" fontId="44" fillId="0" borderId="51" xfId="0" applyFont="1" applyBorder="1" applyAlignment="1" applyProtection="1">
      <alignment horizontal="center" vertical="top"/>
      <protection hidden="1"/>
    </xf>
    <xf numFmtId="0" fontId="44" fillId="0" borderId="51" xfId="0" applyFont="1" applyBorder="1" applyAlignment="1" applyProtection="1">
      <alignment vertical="top"/>
      <protection hidden="1"/>
    </xf>
    <xf numFmtId="4" fontId="43" fillId="0" borderId="0" xfId="0" applyNumberFormat="1" applyFont="1" applyAlignment="1" applyProtection="1">
      <alignment vertical="top"/>
      <protection hidden="1"/>
    </xf>
    <xf numFmtId="0" fontId="43" fillId="0" borderId="0" xfId="0" applyFont="1" applyAlignment="1" applyProtection="1">
      <alignment vertical="top"/>
      <protection hidden="1"/>
    </xf>
    <xf numFmtId="0" fontId="44" fillId="0" borderId="0" xfId="0" applyFont="1" applyAlignment="1" applyProtection="1">
      <alignment horizontal="left" vertical="top" wrapText="1"/>
      <protection hidden="1"/>
    </xf>
    <xf numFmtId="0" fontId="44" fillId="0" borderId="0" xfId="0" applyFont="1" applyProtection="1">
      <protection hidden="1"/>
    </xf>
    <xf numFmtId="0" fontId="44" fillId="0" borderId="0" xfId="0" applyFont="1" applyAlignment="1" applyProtection="1">
      <alignment horizontal="left"/>
      <protection hidden="1"/>
    </xf>
    <xf numFmtId="0" fontId="43" fillId="0" borderId="0" xfId="0" applyFont="1" applyAlignment="1" applyProtection="1">
      <alignment horizontal="left"/>
      <protection hidden="1"/>
    </xf>
    <xf numFmtId="0" fontId="44" fillId="0" borderId="0" xfId="0" applyFont="1" applyAlignment="1" applyProtection="1">
      <alignment horizontal="right"/>
      <protection hidden="1"/>
    </xf>
    <xf numFmtId="4" fontId="44" fillId="0" borderId="0" xfId="0" applyNumberFormat="1" applyFont="1" applyAlignment="1" applyProtection="1">
      <alignment vertical="top"/>
      <protection hidden="1"/>
    </xf>
    <xf numFmtId="164" fontId="44" fillId="0" borderId="0" xfId="0" applyNumberFormat="1" applyFont="1" applyAlignment="1" applyProtection="1">
      <alignment vertical="top"/>
      <protection hidden="1"/>
    </xf>
    <xf numFmtId="0" fontId="44" fillId="0" borderId="25" xfId="0" applyFont="1" applyBorder="1" applyAlignment="1" applyProtection="1">
      <alignment horizontal="justify" vertical="top" wrapText="1"/>
      <protection hidden="1"/>
    </xf>
    <xf numFmtId="0" fontId="44" fillId="0" borderId="0" xfId="0" applyFont="1" applyAlignment="1" applyProtection="1">
      <alignment horizontal="justify" vertical="top" wrapText="1"/>
      <protection hidden="1"/>
    </xf>
    <xf numFmtId="49" fontId="44" fillId="0" borderId="0" xfId="0" applyNumberFormat="1" applyFont="1" applyAlignment="1" applyProtection="1">
      <alignment horizontal="justify" vertical="top" wrapText="1"/>
      <protection hidden="1"/>
    </xf>
    <xf numFmtId="0" fontId="64" fillId="24" borderId="0" xfId="0" applyFont="1" applyFill="1" applyAlignment="1">
      <alignment horizontal="center" vertical="top" wrapText="1"/>
    </xf>
    <xf numFmtId="4" fontId="44" fillId="0" borderId="47" xfId="43" applyNumberFormat="1" applyFont="1" applyBorder="1" applyAlignment="1" applyProtection="1">
      <alignment horizontal="right" vertical="top" wrapText="1"/>
      <protection hidden="1"/>
    </xf>
    <xf numFmtId="49" fontId="44" fillId="0" borderId="0" xfId="61" applyNumberFormat="1" applyFont="1" applyAlignment="1" applyProtection="1">
      <alignment horizontal="justify" vertical="top" wrapText="1"/>
      <protection hidden="1"/>
    </xf>
    <xf numFmtId="0" fontId="44" fillId="0" borderId="0" xfId="61" applyFont="1" applyAlignment="1" applyProtection="1">
      <alignment vertical="top"/>
      <protection hidden="1"/>
    </xf>
    <xf numFmtId="0" fontId="43" fillId="0" borderId="0" xfId="61" applyFont="1" applyAlignment="1" applyProtection="1">
      <alignment horizontal="center" vertical="top"/>
      <protection hidden="1"/>
    </xf>
    <xf numFmtId="0" fontId="43" fillId="0" borderId="0" xfId="61" applyFont="1" applyAlignment="1" applyProtection="1">
      <alignment horizontal="left" vertical="top" wrapText="1"/>
      <protection hidden="1"/>
    </xf>
    <xf numFmtId="0" fontId="43" fillId="0" borderId="49" xfId="61" applyFont="1" applyBorder="1" applyAlignment="1" applyProtection="1">
      <alignment vertical="center" wrapText="1"/>
      <protection hidden="1"/>
    </xf>
    <xf numFmtId="167" fontId="43" fillId="18" borderId="19" xfId="61" applyNumberFormat="1" applyFont="1" applyFill="1" applyBorder="1" applyAlignment="1" applyProtection="1">
      <alignment horizontal="center" vertical="top"/>
      <protection hidden="1"/>
    </xf>
    <xf numFmtId="0" fontId="44" fillId="0" borderId="31" xfId="61" applyFont="1" applyBorder="1" applyAlignment="1" applyProtection="1">
      <alignment horizontal="center" vertical="top"/>
      <protection hidden="1"/>
    </xf>
    <xf numFmtId="0" fontId="44" fillId="0" borderId="51" xfId="61" applyFont="1" applyBorder="1" applyAlignment="1" applyProtection="1">
      <alignment horizontal="justify" vertical="top" wrapText="1"/>
      <protection hidden="1"/>
    </xf>
    <xf numFmtId="0" fontId="44" fillId="0" borderId="19" xfId="61" applyFont="1" applyBorder="1" applyAlignment="1" applyProtection="1">
      <alignment horizontal="center" vertical="top"/>
      <protection hidden="1"/>
    </xf>
    <xf numFmtId="169" fontId="44" fillId="0" borderId="51" xfId="61" applyNumberFormat="1" applyFont="1" applyBorder="1" applyAlignment="1" applyProtection="1">
      <alignment horizontal="right" vertical="top"/>
      <protection hidden="1"/>
    </xf>
    <xf numFmtId="0" fontId="44" fillId="0" borderId="19" xfId="61" applyFont="1" applyBorder="1" applyAlignment="1" applyProtection="1">
      <alignment vertical="top"/>
      <protection hidden="1"/>
    </xf>
    <xf numFmtId="4" fontId="43" fillId="0" borderId="47" xfId="61" applyNumberFormat="1" applyFont="1" applyBorder="1" applyAlignment="1" applyProtection="1">
      <alignment vertical="top"/>
      <protection hidden="1"/>
    </xf>
    <xf numFmtId="0" fontId="44" fillId="0" borderId="51" xfId="61" applyFont="1" applyBorder="1" applyAlignment="1" applyProtection="1">
      <alignment vertical="top"/>
      <protection hidden="1"/>
    </xf>
    <xf numFmtId="0" fontId="44" fillId="0" borderId="55" xfId="61" applyFont="1" applyBorder="1" applyAlignment="1" applyProtection="1">
      <alignment vertical="top"/>
      <protection hidden="1"/>
    </xf>
    <xf numFmtId="0" fontId="44" fillId="0" borderId="47" xfId="61" applyFont="1" applyBorder="1" applyAlignment="1" applyProtection="1">
      <alignment horizontal="center" vertical="top"/>
      <protection hidden="1"/>
    </xf>
    <xf numFmtId="0" fontId="44" fillId="0" borderId="5" xfId="61" applyFont="1" applyBorder="1" applyAlignment="1" applyProtection="1">
      <alignment horizontal="center" vertical="center" wrapText="1"/>
      <protection hidden="1"/>
    </xf>
    <xf numFmtId="0" fontId="44" fillId="0" borderId="51" xfId="61" applyFont="1" applyBorder="1" applyAlignment="1" applyProtection="1">
      <alignment horizontal="center" vertical="top"/>
      <protection hidden="1"/>
    </xf>
    <xf numFmtId="4" fontId="44" fillId="0" borderId="0" xfId="61" applyNumberFormat="1" applyFont="1" applyAlignment="1" applyProtection="1">
      <alignment horizontal="right" vertical="center" wrapText="1"/>
      <protection hidden="1"/>
    </xf>
    <xf numFmtId="0" fontId="43" fillId="0" borderId="0" xfId="61" applyFont="1" applyAlignment="1" applyProtection="1">
      <alignment vertical="top"/>
      <protection hidden="1"/>
    </xf>
    <xf numFmtId="0" fontId="44" fillId="0" borderId="0" xfId="61" applyFont="1" applyAlignment="1" applyProtection="1">
      <alignment horizontal="left" vertical="top" wrapText="1"/>
      <protection hidden="1"/>
    </xf>
    <xf numFmtId="0" fontId="44" fillId="0" borderId="0" xfId="61" applyFont="1" applyProtection="1">
      <protection hidden="1"/>
    </xf>
    <xf numFmtId="174" fontId="43" fillId="0" borderId="0" xfId="61" quotePrefix="1" applyNumberFormat="1" applyFont="1" applyAlignment="1" applyProtection="1">
      <alignment horizontal="left"/>
      <protection hidden="1"/>
    </xf>
    <xf numFmtId="0" fontId="44" fillId="0" borderId="0" xfId="61" applyFont="1" applyAlignment="1" applyProtection="1">
      <alignment horizontal="left"/>
      <protection hidden="1"/>
    </xf>
    <xf numFmtId="14" fontId="44" fillId="0" borderId="0" xfId="61" quotePrefix="1" applyNumberFormat="1" applyFont="1" applyAlignment="1" applyProtection="1">
      <alignment horizontal="left"/>
      <protection hidden="1"/>
    </xf>
    <xf numFmtId="0" fontId="43" fillId="0" borderId="0" xfId="61" applyFont="1" applyAlignment="1" applyProtection="1">
      <alignment horizontal="left"/>
      <protection hidden="1"/>
    </xf>
    <xf numFmtId="0" fontId="44" fillId="0" borderId="0" xfId="61" applyFont="1" applyAlignment="1" applyProtection="1">
      <alignment horizontal="right"/>
      <protection hidden="1"/>
    </xf>
    <xf numFmtId="0" fontId="43" fillId="0" borderId="13" xfId="61" applyFont="1" applyBorder="1" applyAlignment="1" applyProtection="1">
      <alignment horizontal="center" vertical="center" wrapText="1"/>
      <protection hidden="1"/>
    </xf>
    <xf numFmtId="0" fontId="44" fillId="0" borderId="13" xfId="61" applyFont="1" applyBorder="1" applyAlignment="1" applyProtection="1">
      <alignment vertical="top"/>
      <protection hidden="1"/>
    </xf>
    <xf numFmtId="4" fontId="44" fillId="0" borderId="13" xfId="61" applyNumberFormat="1" applyFont="1" applyBorder="1" applyAlignment="1" applyProtection="1">
      <alignment vertical="top"/>
      <protection hidden="1"/>
    </xf>
    <xf numFmtId="164" fontId="44" fillId="0" borderId="13" xfId="43" applyFont="1" applyBorder="1" applyAlignment="1" applyProtection="1">
      <alignment vertical="top"/>
      <protection hidden="1"/>
    </xf>
    <xf numFmtId="164" fontId="43" fillId="0" borderId="13" xfId="43" applyFont="1" applyBorder="1" applyAlignment="1" applyProtection="1">
      <alignment vertical="top"/>
      <protection hidden="1"/>
    </xf>
    <xf numFmtId="0" fontId="44" fillId="0" borderId="13" xfId="61" applyFont="1" applyBorder="1" applyAlignment="1" applyProtection="1">
      <alignment horizontal="right" vertical="top" wrapText="1"/>
      <protection hidden="1"/>
    </xf>
    <xf numFmtId="3" fontId="44" fillId="0" borderId="13" xfId="61" applyNumberFormat="1" applyFont="1" applyBorder="1" applyAlignment="1" applyProtection="1">
      <alignment vertical="top"/>
      <protection hidden="1"/>
    </xf>
    <xf numFmtId="10" fontId="44" fillId="0" borderId="13" xfId="90" applyNumberFormat="1" applyFont="1" applyBorder="1" applyAlignment="1" applyProtection="1">
      <alignment vertical="top"/>
      <protection hidden="1"/>
    </xf>
    <xf numFmtId="0" fontId="67" fillId="0" borderId="25" xfId="61" applyFont="1" applyBorder="1" applyAlignment="1" applyProtection="1">
      <alignment horizontal="justify" vertical="top" wrapText="1"/>
      <protection hidden="1"/>
    </xf>
    <xf numFmtId="0" fontId="67" fillId="0" borderId="0" xfId="61" applyFont="1" applyAlignment="1" applyProtection="1">
      <alignment horizontal="justify" vertical="top" wrapText="1"/>
      <protection hidden="1"/>
    </xf>
    <xf numFmtId="0" fontId="55" fillId="0" borderId="0" xfId="61" applyFont="1" applyAlignment="1" applyProtection="1">
      <alignment vertical="top" wrapText="1"/>
      <protection hidden="1"/>
    </xf>
    <xf numFmtId="49" fontId="67" fillId="0" borderId="0" xfId="61" applyNumberFormat="1" applyFont="1" applyAlignment="1" applyProtection="1">
      <alignment horizontal="justify" vertical="top" wrapText="1"/>
      <protection hidden="1"/>
    </xf>
    <xf numFmtId="0" fontId="44" fillId="0" borderId="13" xfId="61" applyFont="1" applyBorder="1" applyProtection="1">
      <protection hidden="1"/>
    </xf>
    <xf numFmtId="0" fontId="43" fillId="0" borderId="25" xfId="61" applyFont="1" applyBorder="1" applyAlignment="1" applyProtection="1">
      <alignment horizontal="left" vertical="center"/>
      <protection hidden="1"/>
    </xf>
    <xf numFmtId="0" fontId="43" fillId="0" borderId="25" xfId="61" applyFont="1" applyBorder="1" applyAlignment="1" applyProtection="1">
      <alignment horizontal="justify" vertical="center"/>
      <protection hidden="1"/>
    </xf>
    <xf numFmtId="0" fontId="43" fillId="0" borderId="25" xfId="61" applyFont="1" applyBorder="1" applyAlignment="1" applyProtection="1">
      <alignment horizontal="center" vertical="center"/>
      <protection hidden="1"/>
    </xf>
    <xf numFmtId="0" fontId="43" fillId="0" borderId="25" xfId="61" applyFont="1" applyBorder="1" applyAlignment="1" applyProtection="1">
      <alignment horizontal="right" vertical="center"/>
      <protection hidden="1"/>
    </xf>
    <xf numFmtId="0" fontId="44" fillId="0" borderId="0" xfId="61" applyFont="1" applyAlignment="1" applyProtection="1">
      <alignment horizontal="left" vertical="center"/>
      <protection hidden="1"/>
    </xf>
    <xf numFmtId="0" fontId="44" fillId="0" borderId="0" xfId="61" applyFont="1" applyAlignment="1" applyProtection="1">
      <alignment horizontal="justify" vertical="center"/>
      <protection hidden="1"/>
    </xf>
    <xf numFmtId="0" fontId="44" fillId="0" borderId="0" xfId="61" applyFont="1" applyAlignment="1" applyProtection="1">
      <alignment horizontal="center" vertical="center"/>
      <protection hidden="1"/>
    </xf>
    <xf numFmtId="0" fontId="44" fillId="0" borderId="51" xfId="61" applyFont="1" applyBorder="1" applyAlignment="1" applyProtection="1">
      <alignment vertical="top" wrapText="1"/>
      <protection hidden="1"/>
    </xf>
    <xf numFmtId="0" fontId="43" fillId="0" borderId="0" xfId="61" applyFont="1" applyAlignment="1" applyProtection="1">
      <alignment horizontal="left" vertical="center" indent="1"/>
      <protection hidden="1"/>
    </xf>
    <xf numFmtId="0" fontId="43" fillId="0" borderId="0" xfId="61" applyFont="1" applyAlignment="1" applyProtection="1">
      <alignment horizontal="center" vertical="center"/>
      <protection hidden="1"/>
    </xf>
    <xf numFmtId="182" fontId="44" fillId="0" borderId="0" xfId="61" applyNumberFormat="1" applyFont="1" applyProtection="1">
      <protection hidden="1"/>
    </xf>
    <xf numFmtId="164" fontId="44" fillId="0" borderId="13" xfId="61" applyNumberFormat="1" applyFont="1" applyBorder="1" applyProtection="1">
      <protection hidden="1"/>
    </xf>
    <xf numFmtId="0" fontId="43" fillId="0" borderId="0" xfId="79" applyFont="1" applyAlignment="1" applyProtection="1">
      <alignment vertical="top"/>
      <protection hidden="1"/>
    </xf>
    <xf numFmtId="0" fontId="44" fillId="0" borderId="0" xfId="79" applyFont="1" applyAlignment="1" applyProtection="1">
      <alignment vertical="top"/>
      <protection hidden="1"/>
    </xf>
    <xf numFmtId="4" fontId="44" fillId="0" borderId="0" xfId="61" applyNumberFormat="1" applyFont="1" applyAlignment="1" applyProtection="1">
      <alignment vertical="center" wrapText="1"/>
      <protection hidden="1"/>
    </xf>
    <xf numFmtId="4" fontId="44" fillId="0" borderId="0" xfId="61" applyNumberFormat="1" applyFont="1" applyProtection="1">
      <protection hidden="1"/>
    </xf>
    <xf numFmtId="0" fontId="44" fillId="0" borderId="0" xfId="79" applyFont="1" applyAlignment="1" applyProtection="1">
      <alignment vertical="center"/>
      <protection hidden="1"/>
    </xf>
    <xf numFmtId="0" fontId="44" fillId="0" borderId="0" xfId="79" applyFont="1" applyAlignment="1" applyProtection="1">
      <alignment vertical="center" wrapText="1"/>
      <protection hidden="1"/>
    </xf>
    <xf numFmtId="0" fontId="44" fillId="0" borderId="0" xfId="79" applyFont="1" applyAlignment="1" applyProtection="1">
      <alignment horizontal="justify" vertical="center"/>
      <protection hidden="1"/>
    </xf>
    <xf numFmtId="0" fontId="43" fillId="0" borderId="62" xfId="61" applyFont="1" applyBorder="1" applyAlignment="1" applyProtection="1">
      <alignment horizontal="center"/>
      <protection hidden="1"/>
    </xf>
    <xf numFmtId="0" fontId="44" fillId="0" borderId="16" xfId="79" applyFont="1" applyBorder="1" applyAlignment="1" applyProtection="1">
      <alignment horizontal="center" vertical="center"/>
      <protection hidden="1"/>
    </xf>
    <xf numFmtId="0" fontId="44" fillId="0" borderId="63" xfId="79" applyNumberFormat="1" applyFont="1" applyFill="1" applyBorder="1" applyAlignment="1" applyProtection="1">
      <alignment vertical="center"/>
      <protection hidden="1"/>
    </xf>
    <xf numFmtId="0" fontId="44" fillId="0" borderId="64" xfId="79" applyFont="1" applyBorder="1" applyAlignment="1" applyProtection="1">
      <alignment horizontal="center" vertical="top"/>
      <protection hidden="1"/>
    </xf>
    <xf numFmtId="164" fontId="44" fillId="19" borderId="30" xfId="43" applyFont="1" applyFill="1" applyBorder="1" applyAlignment="1" applyProtection="1">
      <alignment vertical="center" wrapText="1"/>
      <protection locked="0" hidden="1"/>
    </xf>
    <xf numFmtId="164" fontId="44" fillId="0" borderId="13" xfId="43" applyFont="1" applyBorder="1" applyAlignment="1" applyProtection="1">
      <alignment horizontal="center"/>
      <protection hidden="1"/>
    </xf>
    <xf numFmtId="164" fontId="44" fillId="0" borderId="13" xfId="43" applyFont="1" applyBorder="1" applyAlignment="1" applyProtection="1">
      <alignment horizontal="center" vertical="center" wrapText="1"/>
      <protection hidden="1"/>
    </xf>
    <xf numFmtId="0" fontId="44" fillId="0" borderId="17" xfId="79" applyNumberFormat="1" applyFont="1" applyFill="1" applyBorder="1" applyAlignment="1" applyProtection="1">
      <alignment vertical="center"/>
      <protection hidden="1"/>
    </xf>
    <xf numFmtId="0" fontId="44" fillId="0" borderId="13" xfId="79" applyFont="1" applyBorder="1" applyAlignment="1" applyProtection="1">
      <alignment horizontal="center" vertical="top"/>
      <protection hidden="1"/>
    </xf>
    <xf numFmtId="0" fontId="44" fillId="0" borderId="17" xfId="79" applyNumberFormat="1" applyFont="1" applyFill="1" applyBorder="1" applyAlignment="1" applyProtection="1">
      <alignment vertical="top"/>
      <protection hidden="1"/>
    </xf>
    <xf numFmtId="0" fontId="44" fillId="0" borderId="47" xfId="79" applyFont="1" applyBorder="1" applyAlignment="1" applyProtection="1">
      <alignment horizontal="center" vertical="top"/>
      <protection hidden="1"/>
    </xf>
    <xf numFmtId="0" fontId="44" fillId="0" borderId="52" xfId="61" applyFont="1" applyBorder="1" applyProtection="1">
      <protection hidden="1"/>
    </xf>
    <xf numFmtId="164" fontId="44" fillId="0" borderId="13" xfId="43" applyFont="1" applyBorder="1" applyAlignment="1" applyProtection="1">
      <alignment horizontal="right" vertical="center" wrapText="1"/>
      <protection hidden="1"/>
    </xf>
    <xf numFmtId="0" fontId="43" fillId="0" borderId="22" xfId="79" applyFont="1" applyBorder="1" applyAlignment="1" applyProtection="1">
      <alignment horizontal="center" vertical="center" wrapText="1"/>
      <protection hidden="1"/>
    </xf>
    <xf numFmtId="0" fontId="44" fillId="0" borderId="21" xfId="79" applyNumberFormat="1" applyFont="1" applyFill="1" applyBorder="1" applyAlignment="1" applyProtection="1">
      <alignment horizontal="left" vertical="center" indent="3"/>
      <protection hidden="1"/>
    </xf>
    <xf numFmtId="0" fontId="44" fillId="0" borderId="41" xfId="79" applyNumberFormat="1" applyFont="1" applyFill="1" applyBorder="1" applyAlignment="1" applyProtection="1">
      <alignment vertical="top"/>
      <protection hidden="1"/>
    </xf>
    <xf numFmtId="0" fontId="44" fillId="0" borderId="41" xfId="79" applyFont="1" applyBorder="1" applyAlignment="1" applyProtection="1">
      <alignment horizontal="center" vertical="center"/>
      <protection hidden="1"/>
    </xf>
    <xf numFmtId="0" fontId="44" fillId="0" borderId="36" xfId="79" applyFont="1" applyFill="1" applyBorder="1" applyAlignment="1" applyProtection="1">
      <alignment horizontal="right" vertical="center"/>
      <protection hidden="1"/>
    </xf>
    <xf numFmtId="0" fontId="44" fillId="0" borderId="41" xfId="79" applyFont="1" applyBorder="1" applyAlignment="1" applyProtection="1">
      <alignment horizontal="left" vertical="center"/>
      <protection hidden="1"/>
    </xf>
    <xf numFmtId="2" fontId="44" fillId="19" borderId="39" xfId="61" applyNumberFormat="1" applyFont="1" applyFill="1" applyBorder="1" applyAlignment="1" applyProtection="1">
      <alignment vertical="center" wrapText="1"/>
      <protection locked="0" hidden="1"/>
    </xf>
    <xf numFmtId="4" fontId="44" fillId="19" borderId="39" xfId="61" applyNumberFormat="1" applyFont="1" applyFill="1" applyBorder="1" applyAlignment="1" applyProtection="1">
      <alignment vertical="center" wrapText="1"/>
      <protection locked="0" hidden="1"/>
    </xf>
    <xf numFmtId="0" fontId="44" fillId="0" borderId="13" xfId="61" applyFont="1" applyBorder="1" applyAlignment="1" applyProtection="1">
      <alignment horizontal="center"/>
      <protection hidden="1"/>
    </xf>
    <xf numFmtId="0" fontId="44" fillId="0" borderId="0" xfId="79" applyNumberFormat="1" applyFont="1" applyFill="1" applyBorder="1" applyAlignment="1" applyProtection="1">
      <alignment vertical="top"/>
      <protection hidden="1"/>
    </xf>
    <xf numFmtId="0" fontId="43" fillId="0" borderId="24" xfId="79" applyFont="1" applyBorder="1" applyAlignment="1" applyProtection="1">
      <alignment horizontal="center" vertical="center" wrapText="1"/>
      <protection hidden="1"/>
    </xf>
    <xf numFmtId="0" fontId="44" fillId="0" borderId="14" xfId="79" applyFont="1" applyBorder="1" applyAlignment="1" applyProtection="1">
      <alignment horizontal="center" vertical="top"/>
      <protection hidden="1"/>
    </xf>
    <xf numFmtId="0" fontId="44" fillId="0" borderId="39" xfId="61" applyFont="1" applyBorder="1" applyAlignment="1" applyProtection="1">
      <alignment vertical="center" wrapText="1"/>
      <protection hidden="1"/>
    </xf>
    <xf numFmtId="0" fontId="43" fillId="0" borderId="17" xfId="79" applyFont="1" applyBorder="1" applyAlignment="1" applyProtection="1">
      <alignment horizontal="center" vertical="center" wrapText="1"/>
      <protection hidden="1"/>
    </xf>
    <xf numFmtId="0" fontId="43" fillId="0" borderId="15" xfId="79" applyFont="1" applyBorder="1" applyAlignment="1" applyProtection="1">
      <alignment horizontal="center" vertical="center" wrapText="1"/>
      <protection hidden="1"/>
    </xf>
    <xf numFmtId="0" fontId="44" fillId="0" borderId="41" xfId="79" applyFont="1" applyBorder="1" applyAlignment="1" applyProtection="1">
      <alignment horizontal="right" vertical="center"/>
      <protection hidden="1"/>
    </xf>
    <xf numFmtId="0" fontId="44" fillId="0" borderId="36" xfId="79" applyFont="1" applyBorder="1" applyAlignment="1" applyProtection="1">
      <alignment horizontal="right" vertical="center"/>
      <protection hidden="1"/>
    </xf>
    <xf numFmtId="4" fontId="44" fillId="19" borderId="13" xfId="79" applyNumberFormat="1" applyFont="1" applyFill="1" applyBorder="1" applyAlignment="1" applyProtection="1">
      <alignment horizontal="center" vertical="center"/>
      <protection hidden="1"/>
    </xf>
    <xf numFmtId="10" fontId="44" fillId="19" borderId="39" xfId="79" applyNumberFormat="1" applyFont="1" applyFill="1" applyBorder="1" applyAlignment="1" applyProtection="1">
      <alignment horizontal="right" vertical="center" wrapText="1"/>
      <protection locked="0" hidden="1"/>
    </xf>
    <xf numFmtId="164" fontId="44" fillId="0" borderId="0" xfId="61" applyNumberFormat="1" applyFont="1" applyProtection="1">
      <protection hidden="1"/>
    </xf>
    <xf numFmtId="0" fontId="43" fillId="0" borderId="38" xfId="79" applyFont="1" applyBorder="1" applyAlignment="1" applyProtection="1">
      <alignment horizontal="center" vertical="center" wrapText="1"/>
      <protection hidden="1"/>
    </xf>
    <xf numFmtId="0" fontId="43" fillId="0" borderId="16" xfId="79" applyFont="1" applyBorder="1" applyAlignment="1" applyProtection="1">
      <alignment horizontal="center" vertical="center" wrapText="1"/>
      <protection hidden="1"/>
    </xf>
    <xf numFmtId="0" fontId="44" fillId="0" borderId="65" xfId="79" applyNumberFormat="1" applyFont="1" applyFill="1" applyBorder="1" applyAlignment="1" applyProtection="1">
      <alignment vertical="top"/>
      <protection hidden="1"/>
    </xf>
    <xf numFmtId="0" fontId="44" fillId="0" borderId="65" xfId="79" applyFont="1" applyBorder="1" applyAlignment="1" applyProtection="1">
      <alignment horizontal="right" vertical="center"/>
      <protection hidden="1"/>
    </xf>
    <xf numFmtId="0" fontId="44" fillId="0" borderId="66" xfId="79" applyFont="1" applyBorder="1" applyAlignment="1" applyProtection="1">
      <alignment horizontal="right" vertical="center"/>
      <protection hidden="1"/>
    </xf>
    <xf numFmtId="0" fontId="44" fillId="0" borderId="13" xfId="79" applyNumberFormat="1" applyFont="1" applyFill="1" applyBorder="1" applyAlignment="1" applyProtection="1">
      <alignment vertical="center"/>
      <protection hidden="1"/>
    </xf>
    <xf numFmtId="0" fontId="44" fillId="0" borderId="13" xfId="79" applyFont="1" applyBorder="1" applyAlignment="1" applyProtection="1">
      <alignment vertical="top"/>
      <protection hidden="1"/>
    </xf>
    <xf numFmtId="164" fontId="44" fillId="0" borderId="13" xfId="61" applyNumberFormat="1" applyFont="1" applyBorder="1" applyAlignment="1" applyProtection="1">
      <alignment horizontal="center" vertical="center" wrapText="1"/>
      <protection hidden="1"/>
    </xf>
    <xf numFmtId="0" fontId="44" fillId="0" borderId="14" xfId="79" applyNumberFormat="1" applyFont="1" applyFill="1" applyBorder="1" applyAlignment="1" applyProtection="1">
      <alignment vertical="center"/>
      <protection hidden="1"/>
    </xf>
    <xf numFmtId="0" fontId="44" fillId="0" borderId="22" xfId="79" applyFont="1" applyBorder="1" applyAlignment="1" applyProtection="1">
      <alignment vertical="top"/>
      <protection hidden="1"/>
    </xf>
    <xf numFmtId="0" fontId="44" fillId="0" borderId="47" xfId="79" applyFont="1" applyBorder="1" applyAlignment="1" applyProtection="1">
      <alignment horizontal="left" vertical="top"/>
      <protection hidden="1"/>
    </xf>
    <xf numFmtId="0" fontId="44" fillId="0" borderId="27" xfId="79" applyFont="1" applyBorder="1" applyAlignment="1" applyProtection="1">
      <alignment horizontal="left" vertical="top"/>
      <protection hidden="1"/>
    </xf>
    <xf numFmtId="0" fontId="44" fillId="0" borderId="59" xfId="79" applyFont="1" applyBorder="1" applyAlignment="1" applyProtection="1">
      <alignment horizontal="left" vertical="top"/>
      <protection hidden="1"/>
    </xf>
    <xf numFmtId="0" fontId="44" fillId="0" borderId="15" xfId="79" applyNumberFormat="1" applyFont="1" applyFill="1" applyBorder="1" applyAlignment="1" applyProtection="1">
      <alignment vertical="center"/>
      <protection hidden="1"/>
    </xf>
    <xf numFmtId="0" fontId="44" fillId="0" borderId="24" xfId="79" applyFont="1" applyBorder="1" applyAlignment="1" applyProtection="1">
      <alignment vertical="top"/>
      <protection hidden="1"/>
    </xf>
    <xf numFmtId="0" fontId="44" fillId="0" borderId="16" xfId="79" applyNumberFormat="1" applyFont="1" applyFill="1" applyBorder="1" applyAlignment="1" applyProtection="1">
      <alignment vertical="center"/>
      <protection hidden="1"/>
    </xf>
    <xf numFmtId="0" fontId="44" fillId="0" borderId="0" xfId="79" applyNumberFormat="1" applyFont="1" applyFill="1" applyBorder="1" applyAlignment="1" applyProtection="1">
      <alignment vertical="center"/>
      <protection hidden="1"/>
    </xf>
    <xf numFmtId="0" fontId="44" fillId="0" borderId="0" xfId="79" applyFont="1" applyBorder="1" applyAlignment="1" applyProtection="1">
      <alignment vertical="top"/>
      <protection hidden="1"/>
    </xf>
    <xf numFmtId="0" fontId="43" fillId="0" borderId="0" xfId="79" applyFont="1" applyAlignment="1" applyProtection="1">
      <alignment horizontal="center" vertical="center" wrapText="1"/>
      <protection hidden="1"/>
    </xf>
    <xf numFmtId="0" fontId="44" fillId="0" borderId="0" xfId="79" applyFont="1" applyBorder="1" applyAlignment="1" applyProtection="1">
      <alignment vertical="center"/>
      <protection hidden="1"/>
    </xf>
    <xf numFmtId="0" fontId="44" fillId="0" borderId="0" xfId="79" applyFont="1" applyBorder="1" applyAlignment="1" applyProtection="1">
      <alignment horizontal="left" vertical="center"/>
      <protection hidden="1"/>
    </xf>
    <xf numFmtId="0" fontId="43" fillId="0" borderId="0" xfId="79" applyFont="1" applyBorder="1" applyAlignment="1" applyProtection="1">
      <alignment horizontal="center" vertical="center" wrapText="1"/>
      <protection hidden="1"/>
    </xf>
    <xf numFmtId="0" fontId="44" fillId="0" borderId="0" xfId="79" applyNumberFormat="1" applyFont="1" applyFill="1" applyBorder="1" applyAlignment="1" applyProtection="1">
      <alignment horizontal="left" vertical="center" indent="6"/>
      <protection hidden="1"/>
    </xf>
    <xf numFmtId="0" fontId="44" fillId="0" borderId="0" xfId="79" applyFont="1" applyBorder="1" applyAlignment="1" applyProtection="1">
      <alignment horizontal="justify" vertical="center"/>
      <protection hidden="1"/>
    </xf>
    <xf numFmtId="4" fontId="44" fillId="0" borderId="13" xfId="61" applyNumberFormat="1" applyFont="1" applyBorder="1" applyProtection="1">
      <protection hidden="1"/>
    </xf>
    <xf numFmtId="0" fontId="44" fillId="0" borderId="0" xfId="61" applyFont="1" applyAlignment="1" applyProtection="1">
      <alignment vertical="center"/>
      <protection hidden="1"/>
    </xf>
    <xf numFmtId="183" fontId="43" fillId="0" borderId="0" xfId="73" applyNumberFormat="1" applyFont="1" applyAlignment="1" applyProtection="1">
      <alignment horizontal="left" vertical="center"/>
      <protection hidden="1"/>
    </xf>
    <xf numFmtId="184" fontId="44" fillId="0" borderId="0" xfId="61" applyNumberFormat="1" applyFont="1" applyProtection="1">
      <protection hidden="1"/>
    </xf>
    <xf numFmtId="183" fontId="43" fillId="0" borderId="0" xfId="73" applyNumberFormat="1" applyFont="1" applyAlignment="1" applyProtection="1">
      <alignment vertical="center"/>
      <protection hidden="1"/>
    </xf>
    <xf numFmtId="0" fontId="44" fillId="0" borderId="0" xfId="73" applyFont="1" applyAlignment="1" applyProtection="1">
      <alignment horizontal="left" vertical="center" indent="1"/>
      <protection hidden="1"/>
    </xf>
    <xf numFmtId="0" fontId="43" fillId="0" borderId="0" xfId="73" applyFont="1" applyAlignment="1" applyProtection="1">
      <alignment horizontal="right" vertical="center"/>
      <protection hidden="1"/>
    </xf>
    <xf numFmtId="0" fontId="44" fillId="0" borderId="0" xfId="83" applyFont="1" applyAlignment="1" applyProtection="1">
      <alignment horizontal="left" vertical="center" indent="1"/>
      <protection hidden="1"/>
    </xf>
    <xf numFmtId="0" fontId="44" fillId="0" borderId="82" xfId="79" applyNumberFormat="1" applyFont="1" applyFill="1" applyBorder="1" applyAlignment="1" applyProtection="1">
      <alignment horizontal="left" vertical="center" indent="3"/>
      <protection hidden="1"/>
    </xf>
    <xf numFmtId="0" fontId="44" fillId="0" borderId="65" xfId="79" applyFont="1" applyBorder="1" applyAlignment="1" applyProtection="1">
      <alignment horizontal="center" vertical="center"/>
      <protection hidden="1"/>
    </xf>
    <xf numFmtId="0" fontId="44" fillId="0" borderId="66" xfId="79" applyFont="1" applyFill="1" applyBorder="1" applyAlignment="1" applyProtection="1">
      <alignment horizontal="right" vertical="center"/>
      <protection hidden="1"/>
    </xf>
    <xf numFmtId="0" fontId="43" fillId="0" borderId="25" xfId="0" applyFont="1" applyBorder="1" applyAlignment="1" applyProtection="1">
      <alignment vertical="top" wrapText="1"/>
      <protection hidden="1"/>
    </xf>
    <xf numFmtId="49" fontId="44" fillId="0" borderId="0" xfId="82" applyNumberFormat="1" applyFont="1"/>
    <xf numFmtId="0" fontId="44" fillId="0" borderId="0" xfId="0" applyFont="1" applyAlignment="1">
      <alignment horizontal="left" vertical="top" indent="15"/>
    </xf>
    <xf numFmtId="0" fontId="44" fillId="0" borderId="0" xfId="82" applyFont="1" applyAlignment="1">
      <alignment horizontal="left" indent="15"/>
    </xf>
    <xf numFmtId="0" fontId="43" fillId="0" borderId="0" xfId="82" applyFont="1" applyAlignment="1">
      <alignment vertical="top" wrapText="1"/>
    </xf>
    <xf numFmtId="0" fontId="43" fillId="0" borderId="0" xfId="82" applyFont="1" applyAlignment="1">
      <alignment horizontal="left"/>
    </xf>
    <xf numFmtId="171" fontId="44" fillId="0" borderId="16" xfId="45" applyNumberFormat="1" applyFont="1" applyBorder="1" applyAlignment="1">
      <alignment vertical="top" wrapText="1"/>
    </xf>
    <xf numFmtId="171" fontId="44" fillId="27" borderId="16" xfId="45" applyNumberFormat="1" applyFont="1" applyFill="1" applyBorder="1" applyAlignment="1" applyProtection="1">
      <alignment vertical="top" wrapText="1"/>
      <protection locked="0"/>
    </xf>
    <xf numFmtId="171" fontId="44" fillId="0" borderId="13" xfId="45" applyNumberFormat="1" applyFont="1" applyBorder="1" applyAlignment="1">
      <alignment vertical="top" wrapText="1"/>
    </xf>
    <xf numFmtId="171" fontId="44" fillId="27" borderId="13" xfId="45" applyNumberFormat="1" applyFont="1" applyFill="1" applyBorder="1" applyAlignment="1" applyProtection="1">
      <alignment vertical="top" wrapText="1"/>
      <protection locked="0"/>
    </xf>
    <xf numFmtId="0" fontId="44" fillId="24" borderId="0" xfId="82" applyFont="1" applyFill="1" applyAlignment="1">
      <alignment vertical="top" wrapText="1"/>
    </xf>
    <xf numFmtId="0" fontId="43" fillId="24" borderId="0" xfId="0" applyFont="1" applyFill="1" applyAlignment="1" applyProtection="1">
      <alignment horizontal="left" vertical="top" wrapText="1"/>
      <protection hidden="1"/>
    </xf>
    <xf numFmtId="3" fontId="43" fillId="24" borderId="0" xfId="0" applyNumberFormat="1" applyFont="1" applyFill="1" applyAlignment="1">
      <alignment horizontal="right" vertical="top"/>
    </xf>
    <xf numFmtId="181" fontId="43" fillId="0" borderId="0" xfId="82" applyNumberFormat="1" applyFont="1" applyAlignment="1">
      <alignment horizontal="left"/>
    </xf>
    <xf numFmtId="0" fontId="44" fillId="0" borderId="0" xfId="82" applyFont="1" applyAlignment="1">
      <alignment horizontal="right"/>
    </xf>
    <xf numFmtId="0" fontId="44" fillId="0" borderId="0" xfId="0" applyFont="1" applyAlignment="1">
      <alignment horizontal="justify" vertical="top" wrapText="1"/>
    </xf>
    <xf numFmtId="0" fontId="44" fillId="0" borderId="23" xfId="82" applyFont="1" applyBorder="1" applyAlignment="1">
      <alignment horizontal="center" vertical="center" wrapText="1"/>
    </xf>
    <xf numFmtId="171" fontId="44" fillId="27" borderId="16" xfId="45" applyNumberFormat="1" applyFont="1" applyFill="1" applyBorder="1" applyAlignment="1" applyProtection="1">
      <alignment horizontal="center" vertical="top" wrapText="1"/>
      <protection locked="0"/>
    </xf>
    <xf numFmtId="171" fontId="44" fillId="27" borderId="13" xfId="45" applyNumberFormat="1" applyFont="1" applyFill="1" applyBorder="1" applyAlignment="1" applyProtection="1">
      <alignment horizontal="center" vertical="top" wrapText="1"/>
      <protection locked="0"/>
    </xf>
    <xf numFmtId="14" fontId="43" fillId="0" borderId="0" xfId="82" applyNumberFormat="1" applyFont="1" applyAlignment="1">
      <alignment horizontal="left"/>
    </xf>
    <xf numFmtId="171" fontId="44" fillId="0" borderId="50" xfId="45" applyNumberFormat="1" applyFont="1" applyBorder="1" applyAlignment="1">
      <alignment vertical="top" wrapText="1"/>
    </xf>
    <xf numFmtId="0" fontId="44" fillId="27" borderId="57" xfId="82" applyFont="1" applyFill="1" applyBorder="1" applyAlignment="1" applyProtection="1">
      <alignment horizontal="right" vertical="top"/>
      <protection locked="0"/>
    </xf>
    <xf numFmtId="171" fontId="44" fillId="0" borderId="19" xfId="45" applyNumberFormat="1" applyFont="1" applyBorder="1" applyAlignment="1">
      <alignment vertical="top" wrapText="1"/>
    </xf>
    <xf numFmtId="0" fontId="43" fillId="0" borderId="49" xfId="82" applyFont="1" applyBorder="1" applyAlignment="1">
      <alignment horizontal="center" vertical="center" wrapText="1"/>
    </xf>
    <xf numFmtId="0" fontId="43" fillId="0" borderId="73" xfId="0" applyFont="1" applyBorder="1" applyAlignment="1">
      <alignment horizontal="center" vertical="center" wrapText="1"/>
    </xf>
    <xf numFmtId="0" fontId="44" fillId="0" borderId="50" xfId="82" applyFont="1" applyBorder="1" applyAlignment="1">
      <alignment horizontal="center" vertical="center" wrapText="1"/>
    </xf>
    <xf numFmtId="0" fontId="43" fillId="0" borderId="43" xfId="82" applyFont="1" applyBorder="1" applyAlignment="1">
      <alignment horizontal="center" vertical="center" wrapText="1"/>
    </xf>
    <xf numFmtId="3" fontId="44" fillId="27" borderId="57" xfId="82" applyNumberFormat="1" applyFont="1" applyFill="1" applyBorder="1" applyAlignment="1" applyProtection="1">
      <alignment horizontal="right" vertical="top"/>
      <protection locked="0"/>
    </xf>
    <xf numFmtId="0" fontId="43" fillId="0" borderId="25" xfId="73" applyFont="1" applyBorder="1" applyAlignment="1" applyProtection="1">
      <alignment vertical="center"/>
      <protection hidden="1"/>
    </xf>
    <xf numFmtId="0" fontId="44" fillId="0" borderId="25" xfId="73" applyFont="1" applyBorder="1" applyAlignment="1" applyProtection="1">
      <alignment vertical="center"/>
      <protection hidden="1"/>
    </xf>
    <xf numFmtId="0" fontId="43" fillId="0" borderId="25" xfId="73" applyFont="1" applyBorder="1" applyAlignment="1" applyProtection="1">
      <alignment horizontal="right" vertical="center"/>
      <protection hidden="1"/>
    </xf>
    <xf numFmtId="0" fontId="44" fillId="0" borderId="0" xfId="73" applyFont="1" applyAlignment="1" applyProtection="1">
      <alignment vertical="center"/>
      <protection hidden="1"/>
    </xf>
    <xf numFmtId="0" fontId="44" fillId="0" borderId="0" xfId="73" applyFont="1" applyProtection="1">
      <protection hidden="1"/>
    </xf>
    <xf numFmtId="0" fontId="70" fillId="0" borderId="0" xfId="73" applyFont="1" applyProtection="1">
      <protection hidden="1"/>
    </xf>
    <xf numFmtId="0" fontId="70" fillId="0" borderId="0" xfId="73" applyFont="1" applyAlignment="1" applyProtection="1">
      <alignment horizontal="center" vertical="center"/>
      <protection hidden="1"/>
    </xf>
    <xf numFmtId="0" fontId="43" fillId="0" borderId="0" xfId="73" applyFont="1" applyAlignment="1" applyProtection="1">
      <alignment horizontal="center" vertical="center"/>
      <protection hidden="1"/>
    </xf>
    <xf numFmtId="0" fontId="44" fillId="0" borderId="0" xfId="73" applyFont="1" applyAlignment="1" applyProtection="1">
      <alignment horizontal="left" vertical="center"/>
      <protection hidden="1"/>
    </xf>
    <xf numFmtId="0" fontId="70" fillId="0" borderId="0" xfId="73" applyFont="1" applyAlignment="1" applyProtection="1">
      <alignment horizontal="center"/>
      <protection hidden="1"/>
    </xf>
    <xf numFmtId="183" fontId="44" fillId="0" borderId="0" xfId="73" applyNumberFormat="1" applyFont="1" applyAlignment="1" applyProtection="1">
      <alignment horizontal="left" vertical="center"/>
      <protection hidden="1"/>
    </xf>
    <xf numFmtId="0" fontId="43" fillId="0" borderId="0" xfId="75" applyFont="1" applyAlignment="1" applyProtection="1">
      <alignment horizontal="left" vertical="center"/>
      <protection hidden="1"/>
    </xf>
    <xf numFmtId="0" fontId="44" fillId="0" borderId="0" xfId="73" applyFont="1" applyAlignment="1" applyProtection="1">
      <alignment horizontal="justify" vertical="center"/>
      <protection hidden="1"/>
    </xf>
    <xf numFmtId="0" fontId="44" fillId="0" borderId="0" xfId="84" applyFont="1" applyAlignment="1" applyProtection="1">
      <alignment horizontal="left" vertical="center"/>
      <protection hidden="1"/>
    </xf>
    <xf numFmtId="0" fontId="44" fillId="0" borderId="0" xfId="73" applyFont="1" applyAlignment="1" applyProtection="1">
      <alignment vertical="top"/>
      <protection hidden="1"/>
    </xf>
    <xf numFmtId="169" fontId="44" fillId="0" borderId="0" xfId="73" applyNumberFormat="1" applyFont="1" applyAlignment="1" applyProtection="1">
      <alignment horizontal="center" vertical="top"/>
      <protection hidden="1"/>
    </xf>
    <xf numFmtId="0" fontId="44" fillId="0" borderId="13" xfId="73" applyFont="1" applyBorder="1" applyAlignment="1" applyProtection="1">
      <alignment horizontal="justify"/>
      <protection hidden="1"/>
    </xf>
    <xf numFmtId="0" fontId="44" fillId="0" borderId="0" xfId="73" quotePrefix="1" applyFont="1" applyAlignment="1" applyProtection="1">
      <alignment horizontal="justify"/>
      <protection hidden="1"/>
    </xf>
    <xf numFmtId="4" fontId="43" fillId="0" borderId="0" xfId="73" applyNumberFormat="1" applyFont="1" applyAlignment="1" applyProtection="1">
      <alignment vertical="center"/>
      <protection hidden="1"/>
    </xf>
    <xf numFmtId="0" fontId="43" fillId="0" borderId="0" xfId="73" applyFont="1" applyAlignment="1" applyProtection="1">
      <alignment horizontal="justify" vertical="center"/>
      <protection hidden="1"/>
    </xf>
    <xf numFmtId="169" fontId="44" fillId="0" borderId="0" xfId="73" applyNumberFormat="1" applyFont="1" applyAlignment="1" applyProtection="1">
      <alignment horizontal="center" vertical="center"/>
      <protection hidden="1"/>
    </xf>
    <xf numFmtId="0" fontId="70" fillId="0" borderId="0" xfId="73" applyFont="1" applyAlignment="1" applyProtection="1">
      <alignment vertical="center"/>
      <protection hidden="1"/>
    </xf>
    <xf numFmtId="0" fontId="44" fillId="0" borderId="0" xfId="74" applyFont="1" applyAlignment="1" applyProtection="1">
      <alignment horizontal="center" vertical="top"/>
      <protection hidden="1"/>
    </xf>
    <xf numFmtId="0" fontId="44" fillId="0" borderId="0" xfId="74" applyFont="1" applyAlignment="1" applyProtection="1">
      <alignment vertical="center"/>
      <protection hidden="1"/>
    </xf>
    <xf numFmtId="0" fontId="44" fillId="0" borderId="0" xfId="74" applyFont="1" applyProtection="1">
      <protection hidden="1"/>
    </xf>
    <xf numFmtId="0" fontId="44" fillId="0" borderId="0" xfId="74" applyFont="1" applyAlignment="1" applyProtection="1">
      <alignment horizontal="center" vertical="center"/>
      <protection hidden="1"/>
    </xf>
    <xf numFmtId="0" fontId="44" fillId="0" borderId="18" xfId="61" applyFont="1" applyBorder="1" applyAlignment="1" applyProtection="1">
      <alignment vertical="top" wrapText="1"/>
      <protection hidden="1"/>
    </xf>
    <xf numFmtId="0" fontId="44" fillId="0" borderId="0" xfId="73" applyFont="1" applyAlignment="1" applyProtection="1">
      <alignment horizontal="center" vertical="top"/>
      <protection hidden="1"/>
    </xf>
    <xf numFmtId="0" fontId="44" fillId="0" borderId="0" xfId="72" applyFont="1" applyAlignment="1" applyProtection="1">
      <alignment vertical="center"/>
      <protection hidden="1"/>
    </xf>
    <xf numFmtId="0" fontId="44" fillId="0" borderId="0" xfId="72" applyFont="1" applyAlignment="1" applyProtection="1">
      <alignment horizontal="center" vertical="center" wrapText="1"/>
      <protection hidden="1"/>
    </xf>
    <xf numFmtId="0" fontId="44" fillId="0" borderId="0" xfId="72" applyFont="1" applyProtection="1">
      <protection hidden="1"/>
    </xf>
    <xf numFmtId="0" fontId="44" fillId="0" borderId="0" xfId="72" applyFont="1" applyAlignment="1" applyProtection="1">
      <alignment horizontal="justify" vertical="center"/>
      <protection hidden="1"/>
    </xf>
    <xf numFmtId="169" fontId="44" fillId="0" borderId="0" xfId="72" applyNumberFormat="1" applyFont="1" applyAlignment="1" applyProtection="1">
      <alignment horizontal="center" vertical="center"/>
      <protection hidden="1"/>
    </xf>
    <xf numFmtId="0" fontId="44" fillId="0" borderId="0" xfId="72" applyFont="1" applyAlignment="1" applyProtection="1">
      <alignment horizontal="right" vertical="center"/>
      <protection hidden="1"/>
    </xf>
    <xf numFmtId="0" fontId="43" fillId="0" borderId="0" xfId="73" applyFont="1" applyAlignment="1" applyProtection="1">
      <alignment horizontal="left" vertical="center" indent="2"/>
      <protection hidden="1"/>
    </xf>
    <xf numFmtId="183" fontId="43" fillId="0" borderId="0" xfId="72" applyNumberFormat="1" applyFont="1" applyAlignment="1" applyProtection="1">
      <alignment horizontal="left" vertical="center" indent="1"/>
      <protection hidden="1"/>
    </xf>
    <xf numFmtId="0" fontId="44" fillId="0" borderId="0" xfId="72" applyFont="1" applyAlignment="1" applyProtection="1">
      <alignment horizontal="left" vertical="center" indent="2"/>
      <protection hidden="1"/>
    </xf>
    <xf numFmtId="0" fontId="43" fillId="0" borderId="0" xfId="72" applyFont="1" applyAlignment="1" applyProtection="1">
      <alignment horizontal="left" vertical="center"/>
      <protection hidden="1"/>
    </xf>
    <xf numFmtId="0" fontId="43" fillId="0" borderId="0" xfId="73" applyFont="1" applyAlignment="1" applyProtection="1">
      <alignment horizontal="left" vertical="center"/>
      <protection hidden="1"/>
    </xf>
    <xf numFmtId="0" fontId="44" fillId="0" borderId="0" xfId="82" applyFont="1" applyAlignment="1" applyProtection="1">
      <alignment horizontal="left" vertical="top"/>
      <protection hidden="1"/>
    </xf>
    <xf numFmtId="0" fontId="55" fillId="0" borderId="25" xfId="0" applyFont="1" applyBorder="1" applyAlignment="1" applyProtection="1">
      <alignment horizontal="center" vertical="top" wrapText="1"/>
      <protection hidden="1"/>
    </xf>
    <xf numFmtId="0" fontId="55" fillId="31" borderId="0" xfId="0" applyFont="1" applyFill="1" applyAlignment="1" applyProtection="1">
      <alignment horizontal="center" vertical="top"/>
      <protection hidden="1"/>
    </xf>
    <xf numFmtId="0" fontId="55" fillId="31" borderId="0" xfId="0" applyFont="1" applyFill="1" applyAlignment="1" applyProtection="1">
      <alignment horizontal="left" vertical="top"/>
      <protection hidden="1"/>
    </xf>
    <xf numFmtId="0" fontId="63" fillId="0" borderId="0" xfId="0" applyFont="1" applyAlignment="1" applyProtection="1">
      <alignment horizontal="left" vertical="top"/>
      <protection hidden="1"/>
    </xf>
    <xf numFmtId="0" fontId="55" fillId="0" borderId="0" xfId="0" applyFont="1" applyAlignment="1" applyProtection="1">
      <alignment horizontal="left" vertical="top"/>
      <protection hidden="1"/>
    </xf>
    <xf numFmtId="0" fontId="54" fillId="0" borderId="0" xfId="0" applyFont="1" applyAlignment="1" applyProtection="1">
      <alignment horizontal="center" vertical="top"/>
      <protection hidden="1"/>
    </xf>
    <xf numFmtId="0" fontId="54" fillId="0" borderId="0" xfId="0" applyFont="1" applyAlignment="1" applyProtection="1">
      <alignment horizontal="left" vertical="top" wrapText="1"/>
      <protection hidden="1"/>
    </xf>
    <xf numFmtId="185" fontId="54" fillId="0" borderId="0" xfId="34" applyNumberFormat="1" applyFont="1" applyFill="1" applyBorder="1" applyAlignment="1" applyProtection="1">
      <alignment horizontal="right" vertical="top"/>
      <protection hidden="1"/>
    </xf>
    <xf numFmtId="0" fontId="54" fillId="31" borderId="0" xfId="0" applyFont="1" applyFill="1" applyAlignment="1" applyProtection="1">
      <alignment horizontal="center" vertical="top"/>
      <protection hidden="1"/>
    </xf>
    <xf numFmtId="0" fontId="54" fillId="31" borderId="0" xfId="0" applyFont="1" applyFill="1" applyAlignment="1" applyProtection="1">
      <alignment horizontal="left" vertical="top"/>
      <protection hidden="1"/>
    </xf>
    <xf numFmtId="0" fontId="59" fillId="0" borderId="0" xfId="0" applyFont="1" applyAlignment="1" applyProtection="1">
      <alignment horizontal="left" vertical="top"/>
      <protection hidden="1"/>
    </xf>
    <xf numFmtId="0" fontId="58" fillId="24" borderId="0" xfId="0" applyFont="1" applyFill="1" applyAlignment="1" applyProtection="1">
      <alignment horizontal="center" vertical="top" wrapText="1"/>
      <protection hidden="1"/>
    </xf>
    <xf numFmtId="0" fontId="58" fillId="24" borderId="0" xfId="0" applyFont="1" applyFill="1" applyAlignment="1" applyProtection="1">
      <alignment horizontal="left" vertical="top" wrapText="1"/>
      <protection hidden="1"/>
    </xf>
    <xf numFmtId="185" fontId="58" fillId="24" borderId="0" xfId="34" applyNumberFormat="1" applyFont="1" applyFill="1" applyBorder="1" applyAlignment="1" applyProtection="1">
      <alignment horizontal="right" vertical="top" wrapText="1"/>
      <protection hidden="1"/>
    </xf>
    <xf numFmtId="0" fontId="59" fillId="24" borderId="0" xfId="0" applyFont="1" applyFill="1" applyAlignment="1" applyProtection="1">
      <alignment horizontal="left" vertical="top"/>
      <protection hidden="1"/>
    </xf>
    <xf numFmtId="0" fontId="54" fillId="24" borderId="0" xfId="0" applyFont="1" applyFill="1" applyAlignment="1" applyProtection="1">
      <alignment horizontal="left" vertical="top"/>
      <protection hidden="1"/>
    </xf>
    <xf numFmtId="0" fontId="53" fillId="0" borderId="0" xfId="0" applyFont="1" applyAlignment="1" applyProtection="1">
      <alignment horizontal="center" vertical="top"/>
      <protection hidden="1"/>
    </xf>
    <xf numFmtId="0" fontId="53" fillId="0" borderId="0" xfId="0" applyFont="1" applyAlignment="1" applyProtection="1">
      <alignment horizontal="left" vertical="top"/>
      <protection hidden="1"/>
    </xf>
    <xf numFmtId="0" fontId="53" fillId="0" borderId="0" xfId="82" applyFont="1" applyAlignment="1" applyProtection="1">
      <alignment horizontal="left" vertical="top"/>
      <protection hidden="1"/>
    </xf>
    <xf numFmtId="0" fontId="44" fillId="0" borderId="0" xfId="82" applyFont="1" applyAlignment="1" applyProtection="1">
      <alignment horizontal="center" vertical="top"/>
      <protection hidden="1"/>
    </xf>
    <xf numFmtId="0" fontId="54" fillId="0" borderId="0" xfId="82" applyFont="1" applyAlignment="1" applyProtection="1">
      <alignment horizontal="left" vertical="top"/>
      <protection hidden="1"/>
    </xf>
    <xf numFmtId="0" fontId="44" fillId="0" borderId="0" xfId="82" applyFont="1" applyAlignment="1" applyProtection="1">
      <alignment horizontal="left" vertical="top" wrapText="1"/>
      <protection hidden="1"/>
    </xf>
    <xf numFmtId="185" fontId="44" fillId="0" borderId="0" xfId="34" applyNumberFormat="1" applyFont="1" applyBorder="1" applyAlignment="1" applyProtection="1">
      <alignment horizontal="right" vertical="top"/>
      <protection hidden="1"/>
    </xf>
    <xf numFmtId="0" fontId="44" fillId="0" borderId="0" xfId="0" applyFont="1" applyAlignment="1" applyProtection="1">
      <alignment horizontal="center" vertical="top"/>
      <protection hidden="1"/>
    </xf>
    <xf numFmtId="0" fontId="44" fillId="0" borderId="48" xfId="0" applyFont="1" applyBorder="1" applyAlignment="1" applyProtection="1">
      <alignment horizontal="center" vertical="top"/>
      <protection hidden="1"/>
    </xf>
    <xf numFmtId="0" fontId="61" fillId="31" borderId="0" xfId="0" applyFont="1" applyFill="1" applyAlignment="1" applyProtection="1">
      <alignment horizontal="left" vertical="top"/>
      <protection hidden="1"/>
    </xf>
    <xf numFmtId="0" fontId="62" fillId="0" borderId="0" xfId="0" applyFont="1" applyAlignment="1" applyProtection="1">
      <alignment horizontal="left" vertical="top"/>
      <protection hidden="1"/>
    </xf>
    <xf numFmtId="0" fontId="61" fillId="0" borderId="0" xfId="0" applyFont="1" applyAlignment="1" applyProtection="1">
      <alignment horizontal="left" vertical="top"/>
      <protection hidden="1"/>
    </xf>
    <xf numFmtId="0" fontId="44" fillId="0" borderId="19" xfId="0" applyFont="1" applyBorder="1" applyAlignment="1" applyProtection="1">
      <alignment horizontal="center" vertical="top" wrapText="1"/>
      <protection hidden="1"/>
    </xf>
    <xf numFmtId="0" fontId="44" fillId="0" borderId="13" xfId="0" applyFont="1" applyBorder="1" applyAlignment="1" applyProtection="1">
      <alignment horizontal="center" vertical="top" wrapText="1"/>
      <protection hidden="1"/>
    </xf>
    <xf numFmtId="0" fontId="54" fillId="31" borderId="13" xfId="0" applyFont="1" applyFill="1" applyBorder="1" applyAlignment="1" applyProtection="1">
      <alignment horizontal="center" vertical="top"/>
      <protection hidden="1"/>
    </xf>
    <xf numFmtId="0" fontId="54" fillId="31" borderId="0" xfId="0" applyFont="1" applyFill="1" applyAlignment="1" applyProtection="1">
      <alignment horizontal="left" vertical="top" wrapText="1"/>
      <protection hidden="1"/>
    </xf>
    <xf numFmtId="4" fontId="44" fillId="0" borderId="13" xfId="34" applyNumberFormat="1" applyFont="1" applyFill="1" applyBorder="1" applyAlignment="1" applyProtection="1">
      <alignment horizontal="right" vertical="top" wrapText="1"/>
      <protection hidden="1"/>
    </xf>
    <xf numFmtId="0" fontId="54" fillId="31" borderId="0" xfId="0" applyFont="1" applyFill="1" applyAlignment="1" applyProtection="1">
      <alignment horizontal="center" vertical="top" wrapText="1"/>
      <protection hidden="1"/>
    </xf>
    <xf numFmtId="0" fontId="44" fillId="18" borderId="13" xfId="0" applyFont="1" applyFill="1" applyBorder="1" applyAlignment="1" applyProtection="1">
      <alignment horizontal="center" vertical="top"/>
      <protection hidden="1"/>
    </xf>
    <xf numFmtId="0" fontId="44" fillId="18" borderId="51" xfId="0" applyFont="1" applyFill="1" applyBorder="1" applyAlignment="1" applyProtection="1">
      <alignment horizontal="center" vertical="top"/>
      <protection hidden="1"/>
    </xf>
    <xf numFmtId="4" fontId="55" fillId="18" borderId="13" xfId="34" applyNumberFormat="1" applyFont="1" applyFill="1" applyBorder="1" applyAlignment="1" applyProtection="1">
      <alignment horizontal="right" vertical="top" wrapText="1"/>
      <protection hidden="1"/>
    </xf>
    <xf numFmtId="1" fontId="44" fillId="0" borderId="13" xfId="0" applyNumberFormat="1" applyFont="1" applyBorder="1" applyAlignment="1" applyProtection="1">
      <alignment horizontal="center" vertical="top"/>
      <protection hidden="1"/>
    </xf>
    <xf numFmtId="4" fontId="44" fillId="0" borderId="16" xfId="34" applyNumberFormat="1" applyFont="1" applyBorder="1" applyAlignment="1" applyProtection="1">
      <alignment horizontal="right" vertical="top" wrapText="1"/>
      <protection hidden="1"/>
    </xf>
    <xf numFmtId="0" fontId="43" fillId="18" borderId="19" xfId="0" applyFont="1" applyFill="1" applyBorder="1" applyAlignment="1" applyProtection="1">
      <alignment horizontal="center" vertical="top"/>
      <protection hidden="1"/>
    </xf>
    <xf numFmtId="4" fontId="44" fillId="24" borderId="14" xfId="34" applyNumberFormat="1" applyFont="1" applyFill="1" applyBorder="1" applyAlignment="1" applyProtection="1">
      <alignment horizontal="right" vertical="top" wrapText="1"/>
      <protection hidden="1"/>
    </xf>
    <xf numFmtId="0" fontId="54" fillId="24" borderId="0" xfId="0" applyFont="1" applyFill="1" applyAlignment="1" applyProtection="1">
      <alignment horizontal="center" vertical="top"/>
      <protection hidden="1"/>
    </xf>
    <xf numFmtId="0" fontId="54" fillId="24" borderId="0" xfId="0" applyFont="1" applyFill="1" applyAlignment="1" applyProtection="1">
      <alignment horizontal="left" vertical="top" wrapText="1"/>
      <protection hidden="1"/>
    </xf>
    <xf numFmtId="185" fontId="54" fillId="24" borderId="0" xfId="34" applyNumberFormat="1" applyFont="1" applyFill="1" applyBorder="1" applyAlignment="1" applyProtection="1">
      <alignment horizontal="right" vertical="top"/>
      <protection hidden="1"/>
    </xf>
    <xf numFmtId="0" fontId="54" fillId="0" borderId="0" xfId="0" applyFont="1" applyAlignment="1" applyProtection="1">
      <alignment horizontal="center" vertical="top" wrapText="1"/>
      <protection hidden="1"/>
    </xf>
    <xf numFmtId="0" fontId="54" fillId="0" borderId="0" xfId="0" applyFont="1" applyAlignment="1" applyProtection="1">
      <alignment horizontal="right" vertical="top" wrapText="1"/>
      <protection hidden="1"/>
    </xf>
    <xf numFmtId="185" fontId="54" fillId="0" borderId="0" xfId="34" applyNumberFormat="1" applyFont="1" applyBorder="1" applyAlignment="1" applyProtection="1">
      <alignment horizontal="right" vertical="top"/>
      <protection hidden="1"/>
    </xf>
    <xf numFmtId="4" fontId="54" fillId="0" borderId="0" xfId="0" applyNumberFormat="1" applyFont="1" applyAlignment="1" applyProtection="1">
      <alignment horizontal="right" vertical="top"/>
      <protection hidden="1"/>
    </xf>
    <xf numFmtId="4" fontId="44" fillId="25" borderId="13" xfId="34" applyNumberFormat="1" applyFont="1" applyFill="1" applyBorder="1" applyAlignment="1" applyProtection="1">
      <alignment horizontal="right" vertical="top" wrapText="1"/>
      <protection locked="0" hidden="1"/>
    </xf>
    <xf numFmtId="0" fontId="55" fillId="0" borderId="25" xfId="0" applyFont="1" applyBorder="1" applyAlignment="1" applyProtection="1">
      <alignment vertical="top" wrapText="1"/>
      <protection hidden="1"/>
    </xf>
    <xf numFmtId="0" fontId="67" fillId="0" borderId="25" xfId="0" applyFont="1" applyBorder="1" applyAlignment="1" applyProtection="1">
      <alignment horizontal="center" vertical="top" wrapText="1"/>
      <protection hidden="1"/>
    </xf>
    <xf numFmtId="185" fontId="55" fillId="0" borderId="25" xfId="34" applyNumberFormat="1" applyFont="1" applyFill="1" applyBorder="1" applyAlignment="1" applyProtection="1">
      <alignment vertical="top" wrapText="1"/>
      <protection hidden="1"/>
    </xf>
    <xf numFmtId="4" fontId="55" fillId="0" borderId="25" xfId="0" applyNumberFormat="1" applyFont="1" applyBorder="1" applyAlignment="1" applyProtection="1">
      <alignment horizontal="center" vertical="top" wrapText="1"/>
      <protection hidden="1"/>
    </xf>
    <xf numFmtId="0" fontId="67" fillId="0" borderId="0" xfId="0" applyFont="1" applyAlignment="1" applyProtection="1">
      <alignment vertical="top"/>
      <protection hidden="1"/>
    </xf>
    <xf numFmtId="0" fontId="55" fillId="0" borderId="0" xfId="0" applyFont="1" applyAlignment="1" applyProtection="1">
      <alignment horizontal="center" vertical="top"/>
      <protection hidden="1"/>
    </xf>
    <xf numFmtId="0" fontId="55" fillId="0" borderId="0" xfId="0" applyFont="1" applyAlignment="1" applyProtection="1">
      <alignment vertical="top"/>
      <protection hidden="1"/>
    </xf>
    <xf numFmtId="185" fontId="55" fillId="0" borderId="0" xfId="34" applyNumberFormat="1" applyFont="1" applyFill="1" applyAlignment="1" applyProtection="1">
      <alignment horizontal="center" vertical="top"/>
      <protection hidden="1"/>
    </xf>
    <xf numFmtId="0" fontId="67" fillId="0" borderId="0" xfId="0" applyFont="1" applyAlignment="1" applyProtection="1">
      <alignment horizontal="center" vertical="top"/>
      <protection hidden="1"/>
    </xf>
    <xf numFmtId="0" fontId="44" fillId="0" borderId="0" xfId="82" applyFont="1" applyAlignment="1" applyProtection="1">
      <alignment vertical="top" wrapText="1"/>
      <protection hidden="1"/>
    </xf>
    <xf numFmtId="0" fontId="44" fillId="0" borderId="0" xfId="82" applyFont="1" applyAlignment="1" applyProtection="1">
      <alignment vertical="top"/>
      <protection hidden="1"/>
    </xf>
    <xf numFmtId="185" fontId="44" fillId="0" borderId="0" xfId="34" applyNumberFormat="1" applyFont="1" applyFill="1" applyBorder="1" applyAlignment="1" applyProtection="1">
      <alignment horizontal="center" vertical="top"/>
      <protection hidden="1"/>
    </xf>
    <xf numFmtId="185" fontId="44" fillId="0" borderId="0" xfId="34" applyNumberFormat="1" applyFont="1" applyAlignment="1" applyProtection="1">
      <alignment horizontal="center" vertical="top"/>
      <protection hidden="1"/>
    </xf>
    <xf numFmtId="0" fontId="44" fillId="0" borderId="0" xfId="0" applyFont="1" applyAlignment="1" applyProtection="1">
      <alignment horizontal="center"/>
      <protection hidden="1"/>
    </xf>
    <xf numFmtId="0" fontId="44" fillId="0" borderId="0" xfId="82" applyFont="1" applyProtection="1">
      <protection hidden="1"/>
    </xf>
    <xf numFmtId="0" fontId="43" fillId="0" borderId="0" xfId="0" applyFont="1" applyProtection="1">
      <protection hidden="1"/>
    </xf>
    <xf numFmtId="0" fontId="43" fillId="0" borderId="0" xfId="0" applyFont="1" applyAlignment="1" applyProtection="1">
      <alignment horizontal="center"/>
      <protection hidden="1"/>
    </xf>
    <xf numFmtId="0" fontId="43" fillId="0" borderId="0" xfId="82" applyFont="1" applyProtection="1">
      <protection hidden="1"/>
    </xf>
    <xf numFmtId="0" fontId="44" fillId="0" borderId="0" xfId="0" applyFont="1" applyAlignment="1" applyProtection="1">
      <alignment horizontal="left" vertical="top"/>
      <protection hidden="1"/>
    </xf>
    <xf numFmtId="185" fontId="44" fillId="0" borderId="0" xfId="34" applyNumberFormat="1" applyFont="1" applyAlignment="1" applyProtection="1">
      <alignment vertical="top"/>
      <protection hidden="1"/>
    </xf>
    <xf numFmtId="185" fontId="44" fillId="0" borderId="0" xfId="34" applyNumberFormat="1" applyFont="1" applyAlignment="1" applyProtection="1">
      <alignment horizontal="center"/>
      <protection hidden="1"/>
    </xf>
    <xf numFmtId="4" fontId="44" fillId="0" borderId="0" xfId="82" applyNumberFormat="1" applyFont="1" applyAlignment="1" applyProtection="1">
      <alignment horizontal="center" vertical="top"/>
      <protection hidden="1"/>
    </xf>
    <xf numFmtId="0" fontId="43" fillId="0" borderId="48" xfId="0" applyFont="1" applyBorder="1" applyAlignment="1" applyProtection="1">
      <alignment horizontal="center" vertical="top"/>
      <protection hidden="1"/>
    </xf>
    <xf numFmtId="0" fontId="44" fillId="0" borderId="48" xfId="0" applyFont="1" applyBorder="1" applyAlignment="1" applyProtection="1">
      <alignment horizontal="left" vertical="top"/>
      <protection hidden="1"/>
    </xf>
    <xf numFmtId="0" fontId="66" fillId="0" borderId="0" xfId="0" applyFont="1" applyAlignment="1" applyProtection="1">
      <alignment horizontal="center" vertical="top"/>
      <protection hidden="1"/>
    </xf>
    <xf numFmtId="0" fontId="66" fillId="0" borderId="0" xfId="0" applyFont="1" applyAlignment="1" applyProtection="1">
      <alignment vertical="top"/>
      <protection hidden="1"/>
    </xf>
    <xf numFmtId="0" fontId="44" fillId="26" borderId="0" xfId="0" applyFont="1" applyFill="1" applyAlignment="1" applyProtection="1">
      <alignment horizontal="justify" vertical="top" wrapText="1"/>
      <protection hidden="1"/>
    </xf>
    <xf numFmtId="0" fontId="66" fillId="26" borderId="0" xfId="0" applyFont="1" applyFill="1" applyAlignment="1" applyProtection="1">
      <alignment vertical="top"/>
      <protection hidden="1"/>
    </xf>
    <xf numFmtId="0" fontId="43" fillId="0" borderId="19" xfId="0" applyFont="1" applyBorder="1" applyAlignment="1" applyProtection="1">
      <alignment horizontal="center" vertical="top"/>
      <protection hidden="1"/>
    </xf>
    <xf numFmtId="0" fontId="44" fillId="0" borderId="13" xfId="0" applyFont="1" applyBorder="1" applyAlignment="1" applyProtection="1">
      <alignment vertical="top"/>
      <protection hidden="1"/>
    </xf>
    <xf numFmtId="185" fontId="44" fillId="0" borderId="15" xfId="34" applyNumberFormat="1" applyFont="1" applyBorder="1" applyAlignment="1" applyProtection="1">
      <alignment horizontal="center" vertical="top"/>
      <protection hidden="1"/>
    </xf>
    <xf numFmtId="4" fontId="44" fillId="0" borderId="15" xfId="34" applyNumberFormat="1" applyFont="1" applyBorder="1" applyAlignment="1" applyProtection="1">
      <alignment vertical="top"/>
      <protection hidden="1"/>
    </xf>
    <xf numFmtId="0" fontId="44" fillId="0" borderId="39" xfId="0" applyFont="1" applyBorder="1" applyAlignment="1" applyProtection="1">
      <alignment horizontal="center" vertical="top"/>
      <protection hidden="1"/>
    </xf>
    <xf numFmtId="0" fontId="43" fillId="24" borderId="55" xfId="0" applyFont="1" applyFill="1" applyBorder="1" applyAlignment="1" applyProtection="1">
      <alignment horizontal="center" vertical="top"/>
      <protection hidden="1"/>
    </xf>
    <xf numFmtId="0" fontId="43" fillId="24" borderId="15" xfId="0" applyFont="1" applyFill="1" applyBorder="1" applyAlignment="1" applyProtection="1">
      <alignment horizontal="left" vertical="top" wrapText="1"/>
      <protection hidden="1"/>
    </xf>
    <xf numFmtId="0" fontId="44" fillId="24" borderId="15" xfId="0" applyFont="1" applyFill="1" applyBorder="1" applyAlignment="1" applyProtection="1">
      <alignment vertical="top"/>
      <protection hidden="1"/>
    </xf>
    <xf numFmtId="0" fontId="44" fillId="24" borderId="15" xfId="0" applyFont="1" applyFill="1" applyBorder="1" applyAlignment="1" applyProtection="1">
      <alignment horizontal="center" vertical="top"/>
      <protection hidden="1"/>
    </xf>
    <xf numFmtId="185" fontId="44" fillId="24" borderId="15" xfId="34" applyNumberFormat="1" applyFont="1" applyFill="1" applyBorder="1" applyAlignment="1" applyProtection="1">
      <alignment horizontal="center" vertical="top"/>
      <protection hidden="1"/>
    </xf>
    <xf numFmtId="4" fontId="43" fillId="24" borderId="15" xfId="34" applyNumberFormat="1" applyFont="1" applyFill="1" applyBorder="1" applyAlignment="1" applyProtection="1">
      <alignment vertical="top"/>
      <protection hidden="1"/>
    </xf>
    <xf numFmtId="0" fontId="44" fillId="24" borderId="60" xfId="0" applyFont="1" applyFill="1" applyBorder="1" applyAlignment="1" applyProtection="1">
      <alignment horizontal="center" vertical="top"/>
      <protection hidden="1"/>
    </xf>
    <xf numFmtId="0" fontId="44" fillId="24" borderId="0" xfId="0" applyFont="1" applyFill="1" applyProtection="1">
      <protection hidden="1"/>
    </xf>
    <xf numFmtId="0" fontId="44" fillId="24" borderId="0" xfId="0" applyFont="1" applyFill="1" applyAlignment="1" applyProtection="1">
      <alignment horizontal="center"/>
      <protection hidden="1"/>
    </xf>
    <xf numFmtId="0" fontId="43" fillId="24" borderId="0" xfId="0" applyFont="1" applyFill="1" applyAlignment="1" applyProtection="1">
      <alignment horizontal="center" vertical="top"/>
      <protection hidden="1"/>
    </xf>
    <xf numFmtId="0" fontId="44" fillId="24" borderId="0" xfId="0" applyFont="1" applyFill="1" applyAlignment="1" applyProtection="1">
      <alignment horizontal="center" vertical="top"/>
      <protection hidden="1"/>
    </xf>
    <xf numFmtId="185" fontId="44" fillId="24" borderId="0" xfId="34" applyNumberFormat="1" applyFont="1" applyFill="1" applyBorder="1" applyAlignment="1" applyProtection="1">
      <alignment horizontal="center" vertical="top"/>
      <protection hidden="1"/>
    </xf>
    <xf numFmtId="185" fontId="43" fillId="24" borderId="0" xfId="34" applyNumberFormat="1" applyFont="1" applyFill="1" applyBorder="1" applyAlignment="1" applyProtection="1">
      <alignment horizontal="right" vertical="top"/>
      <protection hidden="1"/>
    </xf>
    <xf numFmtId="175" fontId="43" fillId="0" borderId="0" xfId="0" applyNumberFormat="1" applyFont="1" applyAlignment="1" applyProtection="1">
      <alignment horizontal="left" vertical="top" wrapText="1"/>
      <protection hidden="1"/>
    </xf>
    <xf numFmtId="185" fontId="44" fillId="0" borderId="0" xfId="34" applyNumberFormat="1" applyFont="1" applyBorder="1" applyAlignment="1" applyProtection="1">
      <alignment horizontal="center" vertical="top"/>
      <protection hidden="1"/>
    </xf>
    <xf numFmtId="1" fontId="44" fillId="0" borderId="0" xfId="0" applyNumberFormat="1" applyFont="1" applyAlignment="1" applyProtection="1">
      <alignment horizontal="center" vertical="top"/>
      <protection hidden="1"/>
    </xf>
    <xf numFmtId="0" fontId="44" fillId="0" borderId="25" xfId="0" applyFont="1" applyBorder="1" applyAlignment="1" applyProtection="1">
      <alignment horizontal="center" vertical="top"/>
      <protection hidden="1"/>
    </xf>
    <xf numFmtId="0" fontId="43" fillId="0" borderId="25" xfId="0" applyFont="1" applyBorder="1" applyAlignment="1" applyProtection="1">
      <alignment horizontal="right" vertical="top"/>
      <protection hidden="1"/>
    </xf>
    <xf numFmtId="0" fontId="43" fillId="0" borderId="0" xfId="0" applyFont="1" applyAlignment="1" applyProtection="1">
      <alignment horizontal="center" vertical="top" wrapText="1"/>
      <protection hidden="1"/>
    </xf>
    <xf numFmtId="1" fontId="43" fillId="0" borderId="0" xfId="0" applyNumberFormat="1" applyFont="1" applyAlignment="1" applyProtection="1">
      <alignment horizontal="center" vertical="top"/>
      <protection hidden="1"/>
    </xf>
    <xf numFmtId="0" fontId="43" fillId="0" borderId="0" xfId="82" applyFont="1" applyAlignment="1" applyProtection="1">
      <alignment vertical="top"/>
      <protection hidden="1"/>
    </xf>
    <xf numFmtId="0" fontId="43" fillId="0" borderId="0" xfId="0" applyFont="1" applyAlignment="1" applyProtection="1">
      <alignment horizontal="right" vertical="top"/>
      <protection hidden="1"/>
    </xf>
    <xf numFmtId="1" fontId="44" fillId="0" borderId="0" xfId="82" applyNumberFormat="1" applyFont="1" applyAlignment="1" applyProtection="1">
      <alignment horizontal="center"/>
      <protection hidden="1"/>
    </xf>
    <xf numFmtId="0" fontId="44" fillId="0" borderId="0" xfId="82" applyFont="1" applyAlignment="1" applyProtection="1">
      <alignment horizontal="center"/>
      <protection hidden="1"/>
    </xf>
    <xf numFmtId="0" fontId="44" fillId="0" borderId="0" xfId="82" applyFont="1" applyAlignment="1" applyProtection="1">
      <alignment horizontal="right" vertical="top"/>
      <protection hidden="1"/>
    </xf>
    <xf numFmtId="1" fontId="65" fillId="0" borderId="19" xfId="0" quotePrefix="1" applyNumberFormat="1" applyFont="1" applyBorder="1" applyAlignment="1" applyProtection="1">
      <alignment horizontal="center" vertical="top"/>
      <protection hidden="1"/>
    </xf>
    <xf numFmtId="0" fontId="65" fillId="0" borderId="13" xfId="0" quotePrefix="1" applyFont="1" applyBorder="1" applyAlignment="1" applyProtection="1">
      <alignment horizontal="center" vertical="top"/>
      <protection hidden="1"/>
    </xf>
    <xf numFmtId="0" fontId="44" fillId="0" borderId="0" xfId="0" applyFont="1" applyAlignment="1" applyProtection="1">
      <alignment horizontal="right" vertical="top"/>
      <protection hidden="1"/>
    </xf>
    <xf numFmtId="0" fontId="44" fillId="27" borderId="13" xfId="0" applyFont="1" applyFill="1" applyBorder="1" applyAlignment="1" applyProtection="1">
      <alignment horizontal="center" vertical="top" wrapText="1"/>
      <protection locked="0" hidden="1"/>
    </xf>
    <xf numFmtId="0" fontId="43" fillId="0" borderId="25" xfId="0" applyFont="1" applyBorder="1" applyAlignment="1" applyProtection="1">
      <alignment horizontal="center" vertical="top"/>
      <protection hidden="1"/>
    </xf>
    <xf numFmtId="0" fontId="43" fillId="0" borderId="25" xfId="0" applyFont="1" applyBorder="1" applyAlignment="1" applyProtection="1">
      <alignment vertical="top"/>
      <protection hidden="1"/>
    </xf>
    <xf numFmtId="1" fontId="44" fillId="0" borderId="0" xfId="82" applyNumberFormat="1" applyFont="1" applyAlignment="1" applyProtection="1">
      <alignment horizontal="left" vertical="top"/>
      <protection hidden="1"/>
    </xf>
    <xf numFmtId="1" fontId="44" fillId="0" borderId="0" xfId="82" applyNumberFormat="1" applyFont="1" applyAlignment="1" applyProtection="1">
      <alignment horizontal="left"/>
      <protection hidden="1"/>
    </xf>
    <xf numFmtId="0" fontId="43" fillId="29" borderId="13" xfId="0" applyFont="1" applyFill="1" applyBorder="1" applyAlignment="1" applyProtection="1">
      <alignment horizontal="center" vertical="center" wrapText="1"/>
      <protection hidden="1"/>
    </xf>
    <xf numFmtId="1" fontId="65" fillId="0" borderId="19" xfId="0" quotePrefix="1" applyNumberFormat="1" applyFont="1" applyBorder="1" applyAlignment="1" applyProtection="1">
      <alignment horizontal="center" vertical="top" wrapText="1"/>
      <protection hidden="1"/>
    </xf>
    <xf numFmtId="0" fontId="65" fillId="0" borderId="13" xfId="0" quotePrefix="1" applyFont="1" applyBorder="1" applyAlignment="1" applyProtection="1">
      <alignment horizontal="center" vertical="top" wrapText="1"/>
      <protection hidden="1"/>
    </xf>
    <xf numFmtId="1" fontId="44" fillId="0" borderId="0" xfId="0" applyNumberFormat="1" applyFont="1" applyAlignment="1" applyProtection="1">
      <alignment horizontal="left" vertical="top"/>
      <protection hidden="1"/>
    </xf>
    <xf numFmtId="1" fontId="43" fillId="0" borderId="0" xfId="0" applyNumberFormat="1" applyFont="1" applyAlignment="1" applyProtection="1">
      <alignment horizontal="left" vertical="top"/>
      <protection hidden="1"/>
    </xf>
    <xf numFmtId="0" fontId="44" fillId="0" borderId="13" xfId="0" applyFont="1" applyBorder="1" applyAlignment="1" applyProtection="1">
      <alignment horizontal="right" vertical="top"/>
      <protection hidden="1"/>
    </xf>
    <xf numFmtId="4" fontId="44" fillId="0" borderId="0" xfId="63" applyNumberFormat="1" applyFont="1" applyAlignment="1" applyProtection="1">
      <alignment vertical="top"/>
      <protection hidden="1"/>
    </xf>
    <xf numFmtId="2" fontId="43" fillId="19" borderId="0" xfId="0" applyNumberFormat="1" applyFont="1" applyFill="1" applyAlignment="1" applyProtection="1">
      <alignment horizontal="center" vertical="top"/>
      <protection hidden="1"/>
    </xf>
    <xf numFmtId="0" fontId="43" fillId="0" borderId="0" xfId="0" applyFont="1" applyAlignment="1" applyProtection="1">
      <alignment horizontal="left" vertical="top"/>
      <protection hidden="1"/>
    </xf>
    <xf numFmtId="0" fontId="43" fillId="0" borderId="79" xfId="61" applyFont="1" applyBorder="1" applyAlignment="1" applyProtection="1">
      <alignment horizontal="center"/>
      <protection hidden="1"/>
    </xf>
    <xf numFmtId="168" fontId="68" fillId="0" borderId="51" xfId="0" applyNumberFormat="1" applyFont="1" applyBorder="1" applyAlignment="1" applyProtection="1">
      <alignment horizontal="center" vertical="top"/>
      <protection hidden="1"/>
    </xf>
    <xf numFmtId="4" fontId="43" fillId="0" borderId="51" xfId="0" applyNumberFormat="1" applyFont="1" applyBorder="1" applyAlignment="1" applyProtection="1">
      <alignment vertical="top"/>
      <protection hidden="1"/>
    </xf>
    <xf numFmtId="168" fontId="44" fillId="0" borderId="51" xfId="0" applyNumberFormat="1" applyFont="1" applyBorder="1" applyAlignment="1" applyProtection="1">
      <alignment horizontal="right" vertical="center" wrapText="1"/>
      <protection hidden="1"/>
    </xf>
    <xf numFmtId="0" fontId="44" fillId="0" borderId="51" xfId="0" applyFont="1" applyBorder="1" applyAlignment="1" applyProtection="1">
      <alignment horizontal="right" vertical="top"/>
      <protection hidden="1"/>
    </xf>
    <xf numFmtId="164" fontId="44" fillId="0" borderId="20" xfId="0" applyNumberFormat="1" applyFont="1" applyBorder="1" applyAlignment="1" applyProtection="1">
      <alignment horizontal="right" vertical="top" wrapText="1"/>
      <protection hidden="1"/>
    </xf>
    <xf numFmtId="0" fontId="44" fillId="0" borderId="20" xfId="0" applyFont="1" applyBorder="1" applyAlignment="1" applyProtection="1">
      <alignment horizontal="right" vertical="top"/>
      <protection hidden="1"/>
    </xf>
    <xf numFmtId="3" fontId="44" fillId="0" borderId="20" xfId="0" applyNumberFormat="1" applyFont="1" applyBorder="1" applyAlignment="1" applyProtection="1">
      <alignment horizontal="right" vertical="top"/>
      <protection hidden="1"/>
    </xf>
    <xf numFmtId="0" fontId="44" fillId="0" borderId="19" xfId="0" applyFont="1" applyBorder="1" applyAlignment="1" applyProtection="1">
      <alignment vertical="top"/>
      <protection hidden="1"/>
    </xf>
    <xf numFmtId="4" fontId="44" fillId="0" borderId="20" xfId="0" applyNumberFormat="1" applyFont="1" applyBorder="1" applyAlignment="1" applyProtection="1">
      <alignment horizontal="right" vertical="top"/>
      <protection hidden="1"/>
    </xf>
    <xf numFmtId="174" fontId="43" fillId="0" borderId="0" xfId="0" quotePrefix="1" applyNumberFormat="1" applyFont="1" applyAlignment="1" applyProtection="1">
      <alignment horizontal="left" vertical="top"/>
      <protection hidden="1"/>
    </xf>
    <xf numFmtId="14" fontId="44" fillId="0" borderId="0" xfId="0" quotePrefix="1" applyNumberFormat="1" applyFont="1" applyAlignment="1" applyProtection="1">
      <alignment horizontal="left" vertical="top"/>
      <protection hidden="1"/>
    </xf>
    <xf numFmtId="185" fontId="54" fillId="0" borderId="0" xfId="34" applyNumberFormat="1" applyFont="1" applyBorder="1" applyAlignment="1" applyProtection="1">
      <alignment horizontal="center" vertical="top"/>
      <protection hidden="1"/>
    </xf>
    <xf numFmtId="168" fontId="68" fillId="0" borderId="51" xfId="61" applyNumberFormat="1" applyFont="1" applyBorder="1" applyAlignment="1" applyProtection="1">
      <alignment horizontal="center" vertical="top"/>
      <protection hidden="1"/>
    </xf>
    <xf numFmtId="168" fontId="44" fillId="0" borderId="51" xfId="61" applyNumberFormat="1" applyFont="1" applyBorder="1" applyAlignment="1" applyProtection="1">
      <alignment horizontal="right" vertical="center" wrapText="1"/>
      <protection hidden="1"/>
    </xf>
    <xf numFmtId="0" fontId="43" fillId="0" borderId="0" xfId="61" applyFont="1" applyAlignment="1" applyProtection="1">
      <alignment horizontal="center"/>
      <protection hidden="1"/>
    </xf>
    <xf numFmtId="0" fontId="44" fillId="0" borderId="0" xfId="79" applyFont="1" applyBorder="1" applyAlignment="1" applyProtection="1">
      <alignment horizontal="center" vertical="center"/>
      <protection hidden="1"/>
    </xf>
    <xf numFmtId="164" fontId="44" fillId="0" borderId="0" xfId="43" applyFont="1" applyBorder="1" applyAlignment="1" applyProtection="1">
      <alignment horizontal="center" vertical="center" wrapText="1"/>
      <protection hidden="1"/>
    </xf>
    <xf numFmtId="0" fontId="44" fillId="0" borderId="0" xfId="43" applyNumberFormat="1" applyFont="1" applyBorder="1" applyAlignment="1" applyProtection="1">
      <alignment horizontal="center" vertical="center" wrapText="1"/>
      <protection hidden="1"/>
    </xf>
    <xf numFmtId="164" fontId="44" fillId="0" borderId="0" xfId="43" applyFont="1" applyBorder="1" applyAlignment="1" applyProtection="1">
      <alignment horizontal="right" vertical="center" wrapText="1"/>
      <protection hidden="1"/>
    </xf>
    <xf numFmtId="164" fontId="43" fillId="0" borderId="0" xfId="43" applyFont="1" applyBorder="1" applyAlignment="1" applyProtection="1">
      <alignment horizontal="center" vertical="center" wrapText="1"/>
      <protection hidden="1"/>
    </xf>
    <xf numFmtId="164" fontId="44" fillId="0" borderId="0" xfId="43" applyFont="1" applyBorder="1" applyAlignment="1" applyProtection="1">
      <alignment horizontal="center"/>
      <protection hidden="1"/>
    </xf>
    <xf numFmtId="164" fontId="44" fillId="0" borderId="0" xfId="43" applyFont="1" applyBorder="1" applyAlignment="1" applyProtection="1">
      <alignment horizontal="right"/>
      <protection hidden="1"/>
    </xf>
    <xf numFmtId="164" fontId="44" fillId="0" borderId="0" xfId="43" applyFont="1" applyBorder="1" applyAlignment="1" applyProtection="1">
      <alignment horizontal="center" vertical="center"/>
      <protection hidden="1"/>
    </xf>
    <xf numFmtId="4" fontId="44" fillId="19" borderId="0" xfId="79" applyNumberFormat="1" applyFont="1" applyFill="1" applyBorder="1" applyAlignment="1" applyProtection="1">
      <alignment horizontal="right" vertical="center"/>
      <protection hidden="1"/>
    </xf>
    <xf numFmtId="4" fontId="44" fillId="19" borderId="0" xfId="79" applyNumberFormat="1" applyFont="1" applyFill="1" applyBorder="1" applyAlignment="1" applyProtection="1">
      <alignment horizontal="center" vertical="center"/>
      <protection hidden="1"/>
    </xf>
    <xf numFmtId="164" fontId="44" fillId="0" borderId="0" xfId="61" applyNumberFormat="1" applyFont="1" applyAlignment="1" applyProtection="1">
      <alignment horizontal="center" vertical="center" wrapText="1"/>
      <protection hidden="1"/>
    </xf>
    <xf numFmtId="10" fontId="44" fillId="0" borderId="0" xfId="61" applyNumberFormat="1" applyFont="1" applyProtection="1">
      <protection hidden="1"/>
    </xf>
    <xf numFmtId="164" fontId="43" fillId="0" borderId="0" xfId="61" applyNumberFormat="1" applyFont="1" applyProtection="1">
      <protection hidden="1"/>
    </xf>
    <xf numFmtId="0" fontId="44" fillId="0" borderId="51" xfId="61" applyFont="1" applyBorder="1" applyProtection="1">
      <protection hidden="1"/>
    </xf>
    <xf numFmtId="0" fontId="44" fillId="0" borderId="47" xfId="61" applyFont="1" applyBorder="1" applyAlignment="1" applyProtection="1">
      <alignment vertical="top" wrapText="1"/>
      <protection hidden="1"/>
    </xf>
    <xf numFmtId="49" fontId="43" fillId="0" borderId="0" xfId="61" applyNumberFormat="1" applyFont="1" applyAlignment="1" applyProtection="1">
      <alignment horizontal="center" vertical="center" wrapText="1"/>
      <protection hidden="1"/>
    </xf>
    <xf numFmtId="3" fontId="43" fillId="0" borderId="0" xfId="61" applyNumberFormat="1" applyFont="1" applyAlignment="1" applyProtection="1">
      <alignment horizontal="center"/>
      <protection hidden="1"/>
    </xf>
    <xf numFmtId="4" fontId="44" fillId="0" borderId="0" xfId="61" applyNumberFormat="1" applyFont="1" applyAlignment="1" applyProtection="1">
      <alignment vertical="top" wrapText="1"/>
      <protection hidden="1"/>
    </xf>
    <xf numFmtId="9" fontId="44" fillId="19" borderId="57" xfId="90" applyFont="1" applyFill="1" applyBorder="1" applyAlignment="1" applyProtection="1">
      <alignment vertical="center" wrapText="1"/>
      <protection locked="0" hidden="1"/>
    </xf>
    <xf numFmtId="3" fontId="43" fillId="0" borderId="13" xfId="61" applyNumberFormat="1" applyFont="1" applyBorder="1" applyAlignment="1" applyProtection="1">
      <alignment horizontal="right"/>
      <protection hidden="1"/>
    </xf>
    <xf numFmtId="164" fontId="44" fillId="0" borderId="51" xfId="43" applyFont="1" applyBorder="1" applyAlignment="1" applyProtection="1">
      <alignment horizontal="center" vertical="center" wrapText="1"/>
      <protection hidden="1"/>
    </xf>
    <xf numFmtId="39" fontId="43" fillId="0" borderId="62" xfId="61" applyNumberFormat="1" applyFont="1" applyBorder="1" applyProtection="1">
      <protection hidden="1"/>
    </xf>
    <xf numFmtId="164" fontId="43" fillId="0" borderId="62" xfId="61" applyNumberFormat="1" applyFont="1" applyBorder="1" applyProtection="1">
      <protection hidden="1"/>
    </xf>
    <xf numFmtId="0" fontId="44" fillId="0" borderId="0" xfId="61" applyFont="1" applyAlignment="1" applyProtection="1">
      <alignment horizontal="center" vertical="top"/>
      <protection hidden="1"/>
    </xf>
    <xf numFmtId="0" fontId="43" fillId="0" borderId="0" xfId="61" applyFont="1" applyProtection="1">
      <protection hidden="1"/>
    </xf>
    <xf numFmtId="171" fontId="44" fillId="0" borderId="14" xfId="45" applyNumberFormat="1" applyFont="1" applyBorder="1" applyAlignment="1">
      <alignment vertical="top" wrapText="1"/>
    </xf>
    <xf numFmtId="49" fontId="67" fillId="0" borderId="0" xfId="0" applyNumberFormat="1" applyFont="1" applyAlignment="1" applyProtection="1">
      <alignment horizontal="justify" vertical="top" wrapText="1"/>
      <protection hidden="1"/>
    </xf>
    <xf numFmtId="0" fontId="43" fillId="0" borderId="25" xfId="0" applyFont="1" applyBorder="1" applyAlignment="1">
      <alignment horizontal="right" vertical="top"/>
    </xf>
    <xf numFmtId="0" fontId="43" fillId="0" borderId="83" xfId="82" applyFont="1" applyBorder="1" applyAlignment="1">
      <alignment vertical="center" wrapText="1"/>
    </xf>
    <xf numFmtId="0" fontId="65" fillId="0" borderId="19" xfId="82" quotePrefix="1" applyFont="1" applyBorder="1" applyAlignment="1">
      <alignment horizontal="center"/>
    </xf>
    <xf numFmtId="0" fontId="65" fillId="0" borderId="44" xfId="82" quotePrefix="1" applyFont="1" applyBorder="1" applyAlignment="1">
      <alignment horizontal="center"/>
    </xf>
    <xf numFmtId="0" fontId="65" fillId="0" borderId="20" xfId="82" quotePrefix="1" applyFont="1" applyBorder="1" applyAlignment="1">
      <alignment horizontal="center"/>
    </xf>
    <xf numFmtId="0" fontId="65" fillId="0" borderId="0" xfId="82" applyFont="1"/>
    <xf numFmtId="0" fontId="65" fillId="0" borderId="0" xfId="82" applyFont="1" applyAlignment="1">
      <alignment horizontal="center"/>
    </xf>
    <xf numFmtId="0" fontId="66" fillId="26" borderId="0" xfId="0" applyFont="1" applyFill="1" applyAlignment="1" applyProtection="1">
      <alignment horizontal="center" vertical="top"/>
      <protection hidden="1"/>
    </xf>
    <xf numFmtId="0" fontId="65" fillId="0" borderId="51" xfId="0" quotePrefix="1" applyFont="1" applyBorder="1" applyAlignment="1" applyProtection="1">
      <alignment horizontal="center" vertical="top"/>
      <protection hidden="1"/>
    </xf>
    <xf numFmtId="0" fontId="44" fillId="0" borderId="13" xfId="61" applyFont="1" applyBorder="1" applyAlignment="1" applyProtection="1">
      <alignment horizontal="right" vertical="top"/>
      <protection hidden="1"/>
    </xf>
    <xf numFmtId="0" fontId="44" fillId="0" borderId="24" xfId="79" applyFont="1" applyBorder="1" applyAlignment="1" applyProtection="1">
      <alignment horizontal="center" vertical="center"/>
      <protection hidden="1"/>
    </xf>
    <xf numFmtId="164" fontId="44" fillId="0" borderId="51" xfId="43" applyFont="1" applyBorder="1" applyAlignment="1" applyProtection="1">
      <alignment horizontal="right" vertical="center" wrapText="1"/>
      <protection hidden="1"/>
    </xf>
    <xf numFmtId="164" fontId="44" fillId="0" borderId="51" xfId="43" applyFont="1" applyBorder="1" applyAlignment="1" applyProtection="1">
      <alignment horizontal="center"/>
      <protection hidden="1"/>
    </xf>
    <xf numFmtId="0" fontId="44" fillId="0" borderId="51" xfId="61" applyFont="1" applyBorder="1" applyAlignment="1" applyProtection="1">
      <alignment horizontal="center"/>
      <protection hidden="1"/>
    </xf>
    <xf numFmtId="4" fontId="44" fillId="19" borderId="51" xfId="79" applyNumberFormat="1" applyFont="1" applyFill="1" applyBorder="1" applyAlignment="1" applyProtection="1">
      <alignment horizontal="center" vertical="center"/>
      <protection hidden="1"/>
    </xf>
    <xf numFmtId="164" fontId="44" fillId="0" borderId="51" xfId="61" applyNumberFormat="1" applyFont="1" applyBorder="1" applyAlignment="1" applyProtection="1">
      <alignment horizontal="center" vertical="center" wrapText="1"/>
      <protection hidden="1"/>
    </xf>
    <xf numFmtId="164" fontId="44" fillId="0" borderId="44" xfId="43" applyFont="1" applyBorder="1" applyAlignment="1" applyProtection="1">
      <alignment horizontal="center" vertical="center" wrapText="1"/>
      <protection hidden="1"/>
    </xf>
    <xf numFmtId="164" fontId="44" fillId="0" borderId="59" xfId="43" applyFont="1" applyBorder="1" applyAlignment="1" applyProtection="1">
      <alignment horizontal="center" vertical="center" wrapText="1"/>
      <protection hidden="1"/>
    </xf>
    <xf numFmtId="0" fontId="44" fillId="0" borderId="62" xfId="61" applyFont="1" applyBorder="1" applyProtection="1">
      <protection hidden="1"/>
    </xf>
    <xf numFmtId="0" fontId="44" fillId="0" borderId="63" xfId="61" applyFont="1" applyBorder="1" applyProtection="1">
      <protection hidden="1"/>
    </xf>
    <xf numFmtId="0" fontId="44" fillId="0" borderId="17" xfId="61" applyFont="1" applyBorder="1" applyProtection="1">
      <protection hidden="1"/>
    </xf>
    <xf numFmtId="164" fontId="44" fillId="0" borderId="17" xfId="61" applyNumberFormat="1" applyFont="1" applyBorder="1" applyProtection="1">
      <protection hidden="1"/>
    </xf>
    <xf numFmtId="0" fontId="44" fillId="0" borderId="16" xfId="61" applyFont="1" applyBorder="1" applyProtection="1">
      <protection hidden="1"/>
    </xf>
    <xf numFmtId="0" fontId="43" fillId="0" borderId="62" xfId="61" applyFont="1" applyBorder="1" applyProtection="1">
      <protection hidden="1"/>
    </xf>
    <xf numFmtId="0" fontId="44" fillId="0" borderId="44" xfId="61" applyFont="1" applyBorder="1" applyAlignment="1" applyProtection="1">
      <alignment horizontal="center"/>
      <protection hidden="1"/>
    </xf>
    <xf numFmtId="0" fontId="44" fillId="0" borderId="14" xfId="61" applyFont="1" applyBorder="1" applyProtection="1">
      <protection hidden="1"/>
    </xf>
    <xf numFmtId="0" fontId="44" fillId="0" borderId="59" xfId="61" applyFont="1" applyBorder="1" applyAlignment="1" applyProtection="1">
      <alignment horizontal="center"/>
      <protection hidden="1"/>
    </xf>
    <xf numFmtId="0" fontId="44" fillId="0" borderId="24" xfId="61" applyFont="1" applyBorder="1" applyAlignment="1" applyProtection="1">
      <alignment horizontal="center"/>
      <protection hidden="1"/>
    </xf>
    <xf numFmtId="0" fontId="44" fillId="0" borderId="62" xfId="61" applyFont="1" applyBorder="1" applyAlignment="1" applyProtection="1">
      <alignment horizontal="center"/>
      <protection hidden="1"/>
    </xf>
    <xf numFmtId="4" fontId="44" fillId="0" borderId="62" xfId="61" applyNumberFormat="1" applyFont="1" applyBorder="1" applyAlignment="1" applyProtection="1">
      <alignment horizontal="center"/>
      <protection hidden="1"/>
    </xf>
    <xf numFmtId="4" fontId="44" fillId="0" borderId="62" xfId="61" applyNumberFormat="1" applyFont="1" applyBorder="1" applyAlignment="1" applyProtection="1">
      <alignment horizontal="right"/>
      <protection hidden="1"/>
    </xf>
    <xf numFmtId="4" fontId="44" fillId="19" borderId="51" xfId="61" applyNumberFormat="1" applyFont="1" applyFill="1" applyBorder="1" applyAlignment="1" applyProtection="1">
      <alignment vertical="center" wrapText="1"/>
      <protection locked="0" hidden="1"/>
    </xf>
    <xf numFmtId="0" fontId="44" fillId="0" borderId="24" xfId="61" applyFont="1" applyBorder="1" applyProtection="1">
      <protection hidden="1"/>
    </xf>
    <xf numFmtId="164" fontId="44" fillId="0" borderId="62" xfId="61" applyNumberFormat="1" applyFont="1" applyBorder="1" applyProtection="1">
      <protection hidden="1"/>
    </xf>
    <xf numFmtId="164" fontId="44" fillId="0" borderId="24" xfId="61" applyNumberFormat="1" applyFont="1" applyBorder="1" applyAlignment="1" applyProtection="1">
      <alignment horizontal="center"/>
      <protection hidden="1"/>
    </xf>
    <xf numFmtId="164" fontId="44" fillId="0" borderId="13" xfId="61" applyNumberFormat="1" applyFont="1" applyBorder="1" applyAlignment="1" applyProtection="1">
      <alignment horizontal="center"/>
      <protection hidden="1"/>
    </xf>
    <xf numFmtId="164" fontId="44" fillId="0" borderId="44" xfId="61" applyNumberFormat="1" applyFont="1" applyBorder="1" applyAlignment="1" applyProtection="1">
      <alignment horizontal="center"/>
      <protection hidden="1"/>
    </xf>
    <xf numFmtId="10" fontId="44" fillId="19" borderId="51" xfId="79" applyNumberFormat="1" applyFont="1" applyFill="1" applyBorder="1" applyAlignment="1" applyProtection="1">
      <alignment horizontal="right" vertical="center" wrapText="1"/>
      <protection locked="0" hidden="1"/>
    </xf>
    <xf numFmtId="4" fontId="44" fillId="19" borderId="24" xfId="79" applyNumberFormat="1" applyFont="1" applyFill="1" applyBorder="1" applyAlignment="1" applyProtection="1">
      <alignment horizontal="center" vertical="center"/>
      <protection hidden="1"/>
    </xf>
    <xf numFmtId="4" fontId="44" fillId="19" borderId="59" xfId="79" applyNumberFormat="1" applyFont="1" applyFill="1" applyBorder="1" applyAlignment="1" applyProtection="1">
      <alignment horizontal="center" vertical="center"/>
      <protection hidden="1"/>
    </xf>
    <xf numFmtId="4" fontId="44" fillId="19" borderId="22" xfId="79" applyNumberFormat="1" applyFont="1" applyFill="1" applyBorder="1" applyAlignment="1" applyProtection="1">
      <alignment horizontal="center" vertical="center"/>
      <protection hidden="1"/>
    </xf>
    <xf numFmtId="4" fontId="44" fillId="19" borderId="62" xfId="79" applyNumberFormat="1" applyFont="1" applyFill="1" applyBorder="1" applyAlignment="1" applyProtection="1">
      <alignment horizontal="center" vertical="center"/>
      <protection hidden="1"/>
    </xf>
    <xf numFmtId="4" fontId="44" fillId="19" borderId="62" xfId="79" applyNumberFormat="1" applyFont="1" applyFill="1" applyBorder="1" applyAlignment="1" applyProtection="1">
      <alignment horizontal="right" vertical="center"/>
      <protection hidden="1"/>
    </xf>
    <xf numFmtId="164" fontId="44" fillId="0" borderId="59" xfId="43" applyFont="1" applyBorder="1" applyAlignment="1" applyProtection="1">
      <alignment horizontal="center"/>
      <protection hidden="1"/>
    </xf>
    <xf numFmtId="164" fontId="44" fillId="0" borderId="14" xfId="43" applyFont="1" applyBorder="1" applyAlignment="1" applyProtection="1">
      <alignment horizontal="right" vertical="center" wrapText="1"/>
      <protection hidden="1"/>
    </xf>
    <xf numFmtId="164" fontId="44" fillId="0" borderId="22" xfId="43" applyFont="1" applyBorder="1" applyAlignment="1" applyProtection="1">
      <alignment horizontal="center"/>
      <protection hidden="1"/>
    </xf>
    <xf numFmtId="164" fontId="44" fillId="0" borderId="62" xfId="43" applyFont="1" applyBorder="1" applyAlignment="1" applyProtection="1">
      <alignment horizontal="center"/>
      <protection hidden="1"/>
    </xf>
    <xf numFmtId="164" fontId="44" fillId="0" borderId="62" xfId="43" applyFont="1" applyBorder="1" applyAlignment="1" applyProtection="1">
      <alignment horizontal="right"/>
      <protection hidden="1"/>
    </xf>
    <xf numFmtId="190" fontId="44" fillId="0" borderId="13" xfId="61" applyNumberFormat="1" applyFont="1" applyBorder="1" applyAlignment="1" applyProtection="1">
      <alignment horizontal="right" vertical="top"/>
      <protection hidden="1"/>
    </xf>
    <xf numFmtId="3" fontId="44" fillId="0" borderId="13" xfId="61" applyNumberFormat="1" applyFont="1" applyBorder="1" applyAlignment="1" applyProtection="1">
      <alignment horizontal="right" vertical="top"/>
      <protection hidden="1"/>
    </xf>
    <xf numFmtId="0" fontId="44" fillId="0" borderId="27" xfId="61" applyFont="1" applyBorder="1" applyAlignment="1" applyProtection="1">
      <alignment horizontal="right" vertical="top"/>
      <protection hidden="1"/>
    </xf>
    <xf numFmtId="0" fontId="44" fillId="0" borderId="5" xfId="61" applyFont="1" applyBorder="1" applyAlignment="1" applyProtection="1">
      <alignment horizontal="right" vertical="top"/>
      <protection hidden="1"/>
    </xf>
    <xf numFmtId="0" fontId="44" fillId="24" borderId="54" xfId="0" applyFont="1" applyFill="1" applyBorder="1" applyAlignment="1" applyProtection="1">
      <alignment horizontal="center" vertical="top"/>
      <protection hidden="1"/>
    </xf>
    <xf numFmtId="0" fontId="44" fillId="24" borderId="14" xfId="0" applyFont="1" applyFill="1" applyBorder="1" applyAlignment="1" applyProtection="1">
      <alignment horizontal="center" vertical="top" wrapText="1"/>
      <protection hidden="1"/>
    </xf>
    <xf numFmtId="1" fontId="44" fillId="24" borderId="14" xfId="0" applyNumberFormat="1" applyFont="1" applyFill="1" applyBorder="1" applyAlignment="1" applyProtection="1">
      <alignment horizontal="center" vertical="top"/>
      <protection hidden="1"/>
    </xf>
    <xf numFmtId="0" fontId="44" fillId="24" borderId="14" xfId="0" applyFont="1" applyFill="1" applyBorder="1" applyAlignment="1" applyProtection="1">
      <alignment horizontal="center" vertical="top"/>
      <protection hidden="1"/>
    </xf>
    <xf numFmtId="0" fontId="43" fillId="18" borderId="84" xfId="0" applyFont="1" applyFill="1" applyBorder="1" applyAlignment="1" applyProtection="1">
      <alignment horizontal="center" vertical="top"/>
      <protection hidden="1"/>
    </xf>
    <xf numFmtId="0" fontId="44" fillId="18" borderId="85" xfId="0" applyFont="1" applyFill="1" applyBorder="1" applyAlignment="1" applyProtection="1">
      <alignment horizontal="center" vertical="top"/>
      <protection hidden="1"/>
    </xf>
    <xf numFmtId="4" fontId="55" fillId="18" borderId="87" xfId="34" applyNumberFormat="1" applyFont="1" applyFill="1" applyBorder="1" applyAlignment="1" applyProtection="1">
      <alignment horizontal="right" vertical="top" wrapText="1"/>
      <protection hidden="1"/>
    </xf>
    <xf numFmtId="4" fontId="55" fillId="18" borderId="88" xfId="0" applyNumberFormat="1" applyFont="1" applyFill="1" applyBorder="1" applyAlignment="1" applyProtection="1">
      <alignment horizontal="right" vertical="top" wrapText="1"/>
      <protection hidden="1"/>
    </xf>
    <xf numFmtId="1" fontId="43" fillId="18" borderId="84" xfId="0" applyNumberFormat="1" applyFont="1" applyFill="1" applyBorder="1" applyAlignment="1" applyProtection="1">
      <alignment horizontal="center" vertical="top" wrapText="1"/>
      <protection hidden="1"/>
    </xf>
    <xf numFmtId="0" fontId="44" fillId="18" borderId="87" xfId="0" applyFont="1" applyFill="1" applyBorder="1" applyAlignment="1" applyProtection="1">
      <alignment horizontal="center" vertical="top" wrapText="1"/>
      <protection hidden="1"/>
    </xf>
    <xf numFmtId="0" fontId="44" fillId="18" borderId="87" xfId="0" applyFont="1" applyFill="1" applyBorder="1" applyAlignment="1" applyProtection="1">
      <alignment horizontal="right" vertical="top" wrapText="1"/>
      <protection hidden="1"/>
    </xf>
    <xf numFmtId="3" fontId="43" fillId="18" borderId="88" xfId="0" applyNumberFormat="1" applyFont="1" applyFill="1" applyBorder="1" applyAlignment="1">
      <alignment horizontal="right" vertical="top"/>
    </xf>
    <xf numFmtId="0" fontId="44" fillId="0" borderId="47" xfId="0" applyFont="1" applyBorder="1" applyAlignment="1" applyProtection="1">
      <alignment horizontal="center" vertical="top"/>
      <protection hidden="1"/>
    </xf>
    <xf numFmtId="3" fontId="44" fillId="0" borderId="56" xfId="0" applyNumberFormat="1" applyFont="1" applyBorder="1" applyAlignment="1" applyProtection="1">
      <alignment horizontal="right" vertical="top"/>
      <protection hidden="1"/>
    </xf>
    <xf numFmtId="0" fontId="44" fillId="20" borderId="84" xfId="0" applyFont="1" applyFill="1" applyBorder="1" applyAlignment="1" applyProtection="1">
      <alignment vertical="top"/>
      <protection hidden="1"/>
    </xf>
    <xf numFmtId="4" fontId="43" fillId="20" borderId="85" xfId="0" applyNumberFormat="1" applyFont="1" applyFill="1" applyBorder="1" applyAlignment="1" applyProtection="1">
      <alignment vertical="top"/>
      <protection hidden="1"/>
    </xf>
    <xf numFmtId="4" fontId="43" fillId="20" borderId="80" xfId="0" applyNumberFormat="1" applyFont="1" applyFill="1" applyBorder="1" applyAlignment="1" applyProtection="1">
      <alignment vertical="top"/>
      <protection hidden="1"/>
    </xf>
    <xf numFmtId="0" fontId="44" fillId="20" borderId="84" xfId="61" applyFont="1" applyFill="1" applyBorder="1" applyAlignment="1" applyProtection="1">
      <alignment vertical="top"/>
      <protection hidden="1"/>
    </xf>
    <xf numFmtId="4" fontId="43" fillId="20" borderId="85" xfId="61" applyNumberFormat="1" applyFont="1" applyFill="1" applyBorder="1" applyAlignment="1" applyProtection="1">
      <alignment vertical="top"/>
      <protection hidden="1"/>
    </xf>
    <xf numFmtId="4" fontId="43" fillId="20" borderId="80" xfId="61" applyNumberFormat="1" applyFont="1" applyFill="1" applyBorder="1" applyAlignment="1" applyProtection="1">
      <alignment vertical="top"/>
      <protection hidden="1"/>
    </xf>
    <xf numFmtId="171" fontId="44" fillId="0" borderId="54" xfId="45" applyNumberFormat="1" applyFont="1" applyBorder="1" applyAlignment="1">
      <alignment vertical="top" wrapText="1"/>
    </xf>
    <xf numFmtId="171" fontId="44" fillId="27" borderId="14" xfId="45" applyNumberFormat="1" applyFont="1" applyFill="1" applyBorder="1" applyAlignment="1" applyProtection="1">
      <alignment vertical="top" wrapText="1"/>
      <protection locked="0"/>
    </xf>
    <xf numFmtId="3" fontId="44" fillId="27" borderId="60" xfId="82" applyNumberFormat="1" applyFont="1" applyFill="1" applyBorder="1" applyAlignment="1" applyProtection="1">
      <alignment horizontal="right" vertical="top"/>
      <protection locked="0"/>
    </xf>
    <xf numFmtId="0" fontId="44" fillId="30" borderId="79" xfId="82" applyFont="1" applyFill="1" applyBorder="1" applyAlignment="1">
      <alignment vertical="top" wrapText="1"/>
    </xf>
    <xf numFmtId="0" fontId="43" fillId="30" borderId="87" xfId="0" applyFont="1" applyFill="1" applyBorder="1" applyAlignment="1" applyProtection="1">
      <alignment horizontal="left" vertical="top" wrapText="1"/>
      <protection hidden="1"/>
    </xf>
    <xf numFmtId="0" fontId="44" fillId="30" borderId="86" xfId="82" applyFont="1" applyFill="1" applyBorder="1" applyAlignment="1">
      <alignment vertical="top" wrapText="1"/>
    </xf>
    <xf numFmtId="171" fontId="44" fillId="27" borderId="14" xfId="45" applyNumberFormat="1" applyFont="1" applyFill="1" applyBorder="1" applyAlignment="1" applyProtection="1">
      <alignment horizontal="center" vertical="top" wrapText="1"/>
      <protection locked="0"/>
    </xf>
    <xf numFmtId="0" fontId="44" fillId="27" borderId="60" xfId="82" applyFont="1" applyFill="1" applyBorder="1" applyAlignment="1" applyProtection="1">
      <alignment horizontal="right" vertical="top"/>
      <protection locked="0"/>
    </xf>
    <xf numFmtId="0" fontId="44" fillId="30" borderId="84" xfId="82" applyFont="1" applyFill="1" applyBorder="1" applyAlignment="1">
      <alignment vertical="top" wrapText="1"/>
    </xf>
    <xf numFmtId="0" fontId="44" fillId="30" borderId="87" xfId="82" applyFont="1" applyFill="1" applyBorder="1" applyAlignment="1">
      <alignment vertical="top" wrapText="1"/>
    </xf>
    <xf numFmtId="164" fontId="44" fillId="0" borderId="20" xfId="44" applyFont="1" applyBorder="1" applyAlignment="1" applyProtection="1">
      <alignment horizontal="right" vertical="center" wrapText="1"/>
      <protection hidden="1"/>
    </xf>
    <xf numFmtId="0" fontId="72" fillId="0" borderId="0" xfId="61" applyFont="1" applyAlignment="1" applyProtection="1">
      <alignment vertical="top"/>
      <protection hidden="1"/>
    </xf>
    <xf numFmtId="0" fontId="72" fillId="0" borderId="0" xfId="0" applyFont="1"/>
    <xf numFmtId="0" fontId="73" fillId="0" borderId="0" xfId="85" applyFont="1" applyProtection="1">
      <protection hidden="1"/>
    </xf>
    <xf numFmtId="49" fontId="46" fillId="0" borderId="0" xfId="0" applyNumberFormat="1" applyFont="1" applyAlignment="1" applyProtection="1">
      <alignment horizontal="center" vertical="top" wrapText="1"/>
      <protection hidden="1"/>
    </xf>
    <xf numFmtId="49" fontId="46" fillId="0" borderId="0" xfId="0" applyNumberFormat="1" applyFont="1" applyAlignment="1" applyProtection="1">
      <alignment horizontal="center" vertical="top"/>
      <protection hidden="1"/>
    </xf>
    <xf numFmtId="49" fontId="46" fillId="24" borderId="0" xfId="0" applyNumberFormat="1" applyFont="1" applyFill="1" applyAlignment="1" applyProtection="1">
      <alignment horizontal="center" vertical="top"/>
      <protection hidden="1"/>
    </xf>
    <xf numFmtId="0" fontId="3" fillId="0" borderId="19" xfId="0" applyFont="1" applyBorder="1" applyAlignment="1" applyProtection="1">
      <alignment horizontal="center" vertical="top" wrapText="1"/>
      <protection hidden="1"/>
    </xf>
    <xf numFmtId="4" fontId="44" fillId="0" borderId="5" xfId="34" applyNumberFormat="1" applyFont="1" applyBorder="1" applyAlignment="1" applyProtection="1">
      <alignment horizontal="right" vertical="top"/>
      <protection hidden="1"/>
    </xf>
    <xf numFmtId="4" fontId="44" fillId="0" borderId="20" xfId="34" applyNumberFormat="1" applyFont="1" applyBorder="1" applyAlignment="1" applyProtection="1">
      <alignment vertical="top"/>
      <protection hidden="1"/>
    </xf>
    <xf numFmtId="0" fontId="54" fillId="0" borderId="0" xfId="61" applyFont="1" applyAlignment="1" applyProtection="1">
      <alignment horizontal="right" vertical="top" wrapText="1"/>
      <protection hidden="1"/>
    </xf>
    <xf numFmtId="4" fontId="43" fillId="0" borderId="0" xfId="0" applyNumberFormat="1" applyFont="1" applyAlignment="1" applyProtection="1">
      <alignment horizontal="left" vertical="top"/>
      <protection hidden="1"/>
    </xf>
    <xf numFmtId="0" fontId="3" fillId="0" borderId="13" xfId="0" applyFont="1" applyBorder="1" applyAlignment="1" applyProtection="1">
      <alignment horizontal="center" vertical="top" wrapText="1"/>
      <protection hidden="1"/>
    </xf>
    <xf numFmtId="0" fontId="44" fillId="0" borderId="0" xfId="85" applyFont="1" applyProtection="1">
      <protection hidden="1"/>
    </xf>
    <xf numFmtId="0" fontId="44" fillId="0" borderId="13" xfId="85" applyFont="1" applyBorder="1" applyAlignment="1" applyProtection="1">
      <alignment horizontal="center"/>
      <protection hidden="1"/>
    </xf>
    <xf numFmtId="0" fontId="44" fillId="0" borderId="13" xfId="76" applyFont="1" applyBorder="1" applyAlignment="1" applyProtection="1">
      <alignment vertical="center"/>
      <protection hidden="1"/>
    </xf>
    <xf numFmtId="0" fontId="44" fillId="0" borderId="13" xfId="85" applyFont="1" applyBorder="1" applyProtection="1">
      <protection hidden="1"/>
    </xf>
    <xf numFmtId="0" fontId="43" fillId="0" borderId="0" xfId="76" applyFont="1" applyAlignment="1" applyProtection="1">
      <alignment horizontal="center" vertical="center"/>
      <protection hidden="1"/>
    </xf>
    <xf numFmtId="0" fontId="44" fillId="0" borderId="0" xfId="76" applyFont="1" applyAlignment="1" applyProtection="1">
      <alignment horizontal="justify" vertical="center"/>
      <protection hidden="1"/>
    </xf>
    <xf numFmtId="0" fontId="44" fillId="0" borderId="0" xfId="76" applyFont="1" applyAlignment="1" applyProtection="1">
      <alignment vertical="center"/>
      <protection hidden="1"/>
    </xf>
    <xf numFmtId="0" fontId="44" fillId="0" borderId="28" xfId="76" applyFont="1" applyBorder="1" applyAlignment="1" applyProtection="1">
      <alignment vertical="center" wrapText="1"/>
      <protection hidden="1"/>
    </xf>
    <xf numFmtId="0" fontId="43" fillId="0" borderId="62" xfId="85" applyFont="1" applyBorder="1" applyAlignment="1" applyProtection="1">
      <alignment horizontal="center"/>
      <protection hidden="1"/>
    </xf>
    <xf numFmtId="0" fontId="44" fillId="0" borderId="31" xfId="76" applyFont="1" applyBorder="1" applyAlignment="1" applyProtection="1">
      <alignment vertical="center" wrapText="1"/>
      <protection hidden="1"/>
    </xf>
    <xf numFmtId="0" fontId="44" fillId="0" borderId="0" xfId="85" applyFont="1" applyAlignment="1" applyProtection="1">
      <alignment horizontal="left" vertical="center" wrapText="1"/>
      <protection hidden="1"/>
    </xf>
    <xf numFmtId="0" fontId="44" fillId="0" borderId="0" xfId="85" applyFont="1" applyAlignment="1" applyProtection="1">
      <alignment horizontal="left"/>
      <protection hidden="1"/>
    </xf>
    <xf numFmtId="0" fontId="43" fillId="19" borderId="34" xfId="76" applyFont="1" applyFill="1" applyBorder="1" applyAlignment="1" applyProtection="1">
      <alignment horizontal="left" vertical="center" wrapText="1"/>
      <protection locked="0"/>
    </xf>
    <xf numFmtId="0" fontId="44" fillId="0" borderId="0" xfId="85" applyFont="1" applyAlignment="1" applyProtection="1">
      <alignment horizontal="center" vertical="center" wrapText="1"/>
      <protection hidden="1"/>
    </xf>
    <xf numFmtId="0" fontId="44" fillId="0" borderId="32" xfId="76" applyFont="1" applyBorder="1" applyAlignment="1" applyProtection="1">
      <alignment vertical="top" wrapText="1"/>
      <protection hidden="1"/>
    </xf>
    <xf numFmtId="0" fontId="44" fillId="19" borderId="34" xfId="76" applyFont="1" applyFill="1" applyBorder="1" applyAlignment="1" applyProtection="1">
      <alignment horizontal="left" vertical="center" wrapText="1"/>
      <protection locked="0"/>
    </xf>
    <xf numFmtId="0" fontId="44" fillId="0" borderId="37" xfId="76" applyFont="1" applyBorder="1" applyAlignment="1" applyProtection="1">
      <alignment vertical="center"/>
      <protection hidden="1"/>
    </xf>
    <xf numFmtId="0" fontId="44" fillId="19" borderId="39" xfId="76" applyFont="1" applyFill="1" applyBorder="1" applyAlignment="1" applyProtection="1">
      <alignment horizontal="left" vertical="center" wrapText="1"/>
      <protection locked="0"/>
    </xf>
    <xf numFmtId="0" fontId="44" fillId="0" borderId="17" xfId="76" applyFont="1" applyBorder="1" applyAlignment="1" applyProtection="1">
      <alignment vertical="center"/>
      <protection hidden="1"/>
    </xf>
    <xf numFmtId="0" fontId="44" fillId="0" borderId="18" xfId="76" applyFont="1" applyBorder="1" applyAlignment="1" applyProtection="1">
      <alignment vertical="center" wrapText="1"/>
      <protection hidden="1"/>
    </xf>
    <xf numFmtId="0" fontId="44" fillId="0" borderId="35" xfId="76" applyFont="1" applyBorder="1" applyAlignment="1" applyProtection="1">
      <alignment vertical="top" wrapText="1"/>
      <protection hidden="1"/>
    </xf>
    <xf numFmtId="0" fontId="44" fillId="0" borderId="37" xfId="76" applyFont="1" applyBorder="1" applyAlignment="1" applyProtection="1">
      <alignment vertical="top" wrapText="1"/>
      <protection hidden="1"/>
    </xf>
    <xf numFmtId="0" fontId="44" fillId="0" borderId="38" xfId="76" applyFont="1" applyBorder="1" applyAlignment="1" applyProtection="1">
      <alignment vertical="top" wrapText="1"/>
      <protection hidden="1"/>
    </xf>
    <xf numFmtId="0" fontId="70" fillId="0" borderId="32" xfId="76" applyFont="1" applyBorder="1" applyAlignment="1" applyProtection="1">
      <alignment vertical="center"/>
      <protection hidden="1"/>
    </xf>
    <xf numFmtId="0" fontId="44" fillId="0" borderId="89" xfId="76" applyFont="1" applyBorder="1" applyAlignment="1" applyProtection="1">
      <alignment horizontal="left" vertical="center" wrapText="1"/>
      <protection hidden="1"/>
    </xf>
    <xf numFmtId="0" fontId="70" fillId="0" borderId="35" xfId="76" applyFont="1" applyBorder="1" applyAlignment="1" applyProtection="1">
      <alignment vertical="center"/>
      <protection hidden="1"/>
    </xf>
    <xf numFmtId="0" fontId="44" fillId="0" borderId="34" xfId="76" applyFont="1" applyBorder="1" applyAlignment="1" applyProtection="1">
      <alignment horizontal="left" vertical="center" wrapText="1"/>
      <protection hidden="1"/>
    </xf>
    <xf numFmtId="0" fontId="70" fillId="0" borderId="37" xfId="76" applyFont="1" applyBorder="1" applyAlignment="1" applyProtection="1">
      <alignment vertical="center"/>
      <protection hidden="1"/>
    </xf>
    <xf numFmtId="0" fontId="70" fillId="0" borderId="38" xfId="76" applyFont="1" applyBorder="1" applyAlignment="1" applyProtection="1">
      <alignment vertical="center"/>
      <protection hidden="1"/>
    </xf>
    <xf numFmtId="0" fontId="44" fillId="0" borderId="52" xfId="76" applyFont="1" applyBorder="1" applyAlignment="1" applyProtection="1">
      <alignment horizontal="left" vertical="center" wrapText="1"/>
      <protection hidden="1"/>
    </xf>
    <xf numFmtId="0" fontId="44" fillId="0" borderId="38" xfId="76" applyFont="1" applyBorder="1" applyAlignment="1" applyProtection="1">
      <alignment vertical="center"/>
      <protection hidden="1"/>
    </xf>
    <xf numFmtId="0" fontId="44" fillId="0" borderId="43" xfId="76" applyFont="1" applyBorder="1" applyAlignment="1" applyProtection="1">
      <alignment horizontal="left" vertical="center" wrapText="1"/>
      <protection hidden="1"/>
    </xf>
    <xf numFmtId="0" fontId="44" fillId="0" borderId="31" xfId="76" applyFont="1" applyBorder="1" applyAlignment="1" applyProtection="1">
      <alignment horizontal="left" vertical="center"/>
      <protection hidden="1"/>
    </xf>
    <xf numFmtId="0" fontId="44" fillId="0" borderId="17" xfId="76" applyFont="1" applyBorder="1" applyAlignment="1" applyProtection="1">
      <alignment horizontal="left" vertical="center"/>
      <protection hidden="1"/>
    </xf>
    <xf numFmtId="0" fontId="44" fillId="0" borderId="18" xfId="76" applyFont="1" applyBorder="1" applyAlignment="1" applyProtection="1">
      <alignment horizontal="left" vertical="center"/>
      <protection hidden="1"/>
    </xf>
    <xf numFmtId="0" fontId="44" fillId="0" borderId="45" xfId="76" applyFont="1" applyBorder="1" applyAlignment="1" applyProtection="1">
      <alignment horizontal="left" vertical="center"/>
      <protection hidden="1"/>
    </xf>
    <xf numFmtId="0" fontId="43" fillId="0" borderId="0" xfId="85" applyFont="1" applyAlignment="1" applyProtection="1">
      <alignment horizontal="left"/>
      <protection hidden="1"/>
    </xf>
    <xf numFmtId="14" fontId="44" fillId="0" borderId="0" xfId="85" applyNumberFormat="1" applyFont="1" applyProtection="1">
      <protection hidden="1"/>
    </xf>
    <xf numFmtId="0" fontId="54" fillId="0" borderId="13" xfId="0" applyFont="1" applyBorder="1" applyAlignment="1" applyProtection="1">
      <alignment horizontal="left" vertical="top"/>
      <protection hidden="1"/>
    </xf>
    <xf numFmtId="0" fontId="43" fillId="24" borderId="0" xfId="0" applyFont="1" applyFill="1" applyAlignment="1" applyProtection="1">
      <alignment vertical="top"/>
      <protection hidden="1"/>
    </xf>
    <xf numFmtId="0" fontId="44" fillId="19" borderId="90" xfId="76" applyFont="1" applyFill="1" applyBorder="1" applyAlignment="1" applyProtection="1">
      <alignment vertical="center" wrapText="1"/>
      <protection locked="0"/>
    </xf>
    <xf numFmtId="1" fontId="43" fillId="0" borderId="0" xfId="61" applyNumberFormat="1" applyFont="1" applyAlignment="1" applyProtection="1">
      <alignment horizontal="left"/>
      <protection hidden="1"/>
    </xf>
    <xf numFmtId="4" fontId="43" fillId="0" borderId="25" xfId="61" applyNumberFormat="1" applyFont="1" applyBorder="1" applyAlignment="1" applyProtection="1">
      <alignment horizontal="left"/>
      <protection hidden="1"/>
    </xf>
    <xf numFmtId="1" fontId="43" fillId="0" borderId="0" xfId="82" applyNumberFormat="1" applyFont="1" applyAlignment="1">
      <alignment horizontal="left"/>
    </xf>
    <xf numFmtId="4" fontId="43" fillId="0" borderId="0" xfId="82" applyNumberFormat="1" applyFont="1"/>
    <xf numFmtId="4" fontId="43" fillId="0" borderId="0" xfId="73" applyNumberFormat="1" applyFont="1" applyAlignment="1" applyProtection="1">
      <alignment horizontal="left" vertical="center" indent="1"/>
      <protection hidden="1"/>
    </xf>
    <xf numFmtId="0" fontId="75" fillId="0" borderId="31" xfId="0" applyFont="1" applyBorder="1" applyAlignment="1" applyProtection="1">
      <alignment vertical="top" wrapText="1"/>
      <protection hidden="1"/>
    </xf>
    <xf numFmtId="3" fontId="44" fillId="0" borderId="0" xfId="0" applyNumberFormat="1" applyFont="1" applyAlignment="1" applyProtection="1">
      <alignment horizontal="center" vertical="top"/>
      <protection hidden="1"/>
    </xf>
    <xf numFmtId="3" fontId="43" fillId="0" borderId="0" xfId="0" applyNumberFormat="1" applyFont="1" applyAlignment="1" applyProtection="1">
      <alignment horizontal="center" vertical="top"/>
      <protection hidden="1"/>
    </xf>
    <xf numFmtId="3" fontId="44" fillId="0" borderId="0" xfId="0" applyNumberFormat="1" applyFont="1" applyAlignment="1" applyProtection="1">
      <alignment vertical="top"/>
      <protection hidden="1"/>
    </xf>
    <xf numFmtId="0" fontId="44" fillId="0" borderId="16" xfId="0" applyFont="1" applyBorder="1" applyAlignment="1" applyProtection="1">
      <alignment horizontal="center" vertical="top"/>
      <protection hidden="1"/>
    </xf>
    <xf numFmtId="49" fontId="44" fillId="0" borderId="0" xfId="0" applyNumberFormat="1" applyFont="1" applyAlignment="1" applyProtection="1">
      <alignment horizontal="center"/>
      <protection hidden="1"/>
    </xf>
    <xf numFmtId="0" fontId="54" fillId="0" borderId="0" xfId="0" applyFont="1" applyAlignment="1" applyProtection="1">
      <alignment horizontal="left" vertical="top"/>
      <protection hidden="1"/>
    </xf>
    <xf numFmtId="1" fontId="43" fillId="0" borderId="0" xfId="0" applyNumberFormat="1" applyFont="1" applyAlignment="1" applyProtection="1">
      <alignment horizontal="left" vertical="top" wrapText="1"/>
      <protection hidden="1"/>
    </xf>
    <xf numFmtId="185" fontId="54" fillId="0" borderId="0" xfId="34" applyNumberFormat="1" applyFont="1" applyBorder="1" applyAlignment="1" applyProtection="1">
      <alignment horizontal="left" vertical="top"/>
      <protection hidden="1"/>
    </xf>
    <xf numFmtId="0" fontId="44" fillId="0" borderId="47" xfId="0" applyFont="1" applyBorder="1" applyAlignment="1" applyProtection="1">
      <alignment horizontal="left" vertical="top" wrapText="1"/>
      <protection hidden="1"/>
    </xf>
    <xf numFmtId="0" fontId="44" fillId="0" borderId="27" xfId="0" applyFont="1" applyBorder="1" applyAlignment="1" applyProtection="1">
      <alignment horizontal="left" vertical="top" wrapText="1"/>
      <protection hidden="1"/>
    </xf>
    <xf numFmtId="4" fontId="55" fillId="18" borderId="85" xfId="0" applyNumberFormat="1" applyFont="1" applyFill="1" applyBorder="1" applyAlignment="1" applyProtection="1">
      <alignment horizontal="right" vertical="top" wrapText="1"/>
      <protection hidden="1"/>
    </xf>
    <xf numFmtId="0" fontId="55" fillId="0" borderId="0" xfId="0" applyFont="1" applyAlignment="1" applyProtection="1">
      <alignment vertical="top" wrapText="1"/>
      <protection hidden="1"/>
    </xf>
    <xf numFmtId="185" fontId="65" fillId="0" borderId="48" xfId="34" applyNumberFormat="1" applyFont="1" applyBorder="1" applyAlignment="1" applyProtection="1">
      <alignment vertical="top"/>
      <protection hidden="1"/>
    </xf>
    <xf numFmtId="0" fontId="44" fillId="0" borderId="25" xfId="0" applyFont="1" applyBorder="1" applyAlignment="1" applyProtection="1">
      <alignment vertical="top"/>
      <protection hidden="1"/>
    </xf>
    <xf numFmtId="0" fontId="44" fillId="0" borderId="0" xfId="0" applyFont="1" applyAlignment="1" applyProtection="1">
      <alignment vertical="top" wrapText="1"/>
      <protection hidden="1"/>
    </xf>
    <xf numFmtId="0" fontId="79" fillId="0" borderId="0" xfId="0" applyFont="1" applyAlignment="1">
      <alignment horizontal="justify"/>
    </xf>
    <xf numFmtId="0" fontId="80" fillId="0" borderId="0" xfId="0" applyFont="1" applyAlignment="1">
      <alignment horizontal="justify"/>
    </xf>
    <xf numFmtId="0" fontId="66" fillId="0" borderId="0" xfId="0" applyFont="1" applyAlignment="1" applyProtection="1">
      <alignment horizontal="center" vertical="top" wrapText="1"/>
      <protection hidden="1"/>
    </xf>
    <xf numFmtId="4" fontId="55" fillId="18" borderId="87" xfId="0" applyNumberFormat="1" applyFont="1" applyFill="1" applyBorder="1" applyAlignment="1" applyProtection="1">
      <alignment horizontal="right" vertical="top" wrapText="1"/>
      <protection hidden="1"/>
    </xf>
    <xf numFmtId="0" fontId="55" fillId="0" borderId="0" xfId="0" applyFont="1" applyAlignment="1">
      <alignment vertical="top" wrapText="1"/>
    </xf>
    <xf numFmtId="0" fontId="65" fillId="0" borderId="13" xfId="82" quotePrefix="1" applyFont="1" applyBorder="1" applyAlignment="1">
      <alignment horizontal="center"/>
    </xf>
    <xf numFmtId="171" fontId="44" fillId="27" borderId="24" xfId="45" applyNumberFormat="1" applyFont="1" applyFill="1" applyBorder="1" applyAlignment="1" applyProtection="1">
      <alignment horizontal="center" vertical="top" wrapText="1"/>
      <protection locked="0"/>
    </xf>
    <xf numFmtId="171" fontId="44" fillId="27" borderId="22" xfId="45" applyNumberFormat="1" applyFont="1" applyFill="1" applyBorder="1" applyAlignment="1" applyProtection="1">
      <alignment horizontal="center" vertical="top" wrapText="1"/>
      <protection locked="0"/>
    </xf>
    <xf numFmtId="0" fontId="44" fillId="30" borderId="85" xfId="82" applyFont="1" applyFill="1" applyBorder="1" applyAlignment="1">
      <alignment vertical="top" wrapText="1"/>
    </xf>
    <xf numFmtId="0" fontId="65" fillId="0" borderId="48" xfId="82" applyFont="1" applyBorder="1" applyAlignment="1">
      <alignment vertical="top" wrapText="1"/>
    </xf>
    <xf numFmtId="0" fontId="43" fillId="24" borderId="0" xfId="82" applyFont="1" applyFill="1" applyAlignment="1">
      <alignment vertical="top" wrapText="1"/>
    </xf>
    <xf numFmtId="0" fontId="43" fillId="24" borderId="0" xfId="0" applyFont="1" applyFill="1" applyAlignment="1" applyProtection="1">
      <alignment vertical="top" wrapText="1"/>
      <protection hidden="1"/>
    </xf>
    <xf numFmtId="0" fontId="66" fillId="24" borderId="0" xfId="82" applyFont="1" applyFill="1" applyAlignment="1">
      <alignment horizontal="center" vertical="top" wrapText="1"/>
    </xf>
    <xf numFmtId="0" fontId="43" fillId="24" borderId="0" xfId="82" applyFont="1" applyFill="1" applyAlignment="1">
      <alignment horizontal="center" vertical="top" wrapText="1"/>
    </xf>
    <xf numFmtId="0" fontId="65" fillId="0" borderId="39" xfId="82" quotePrefix="1" applyFont="1" applyBorder="1" applyAlignment="1">
      <alignment horizontal="center"/>
    </xf>
    <xf numFmtId="164" fontId="44" fillId="0" borderId="44" xfId="44" applyFont="1" applyBorder="1" applyAlignment="1" applyProtection="1">
      <alignment horizontal="right" vertical="center" wrapText="1"/>
      <protection hidden="1"/>
    </xf>
    <xf numFmtId="167" fontId="44" fillId="0" borderId="54" xfId="63" applyNumberFormat="1" applyFont="1" applyBorder="1" applyAlignment="1" applyProtection="1">
      <alignment horizontal="right" vertical="top"/>
      <protection hidden="1"/>
    </xf>
    <xf numFmtId="167" fontId="44" fillId="0" borderId="19" xfId="63" applyNumberFormat="1" applyFont="1" applyBorder="1" applyAlignment="1" applyProtection="1">
      <alignment horizontal="right" vertical="top"/>
      <protection hidden="1"/>
    </xf>
    <xf numFmtId="0" fontId="44" fillId="0" borderId="0" xfId="63" applyFont="1" applyAlignment="1" applyProtection="1">
      <alignment horizontal="right" vertical="top"/>
      <protection hidden="1"/>
    </xf>
    <xf numFmtId="2" fontId="44" fillId="0" borderId="0" xfId="63" applyNumberFormat="1" applyFont="1" applyAlignment="1" applyProtection="1">
      <alignment horizontal="right" vertical="top"/>
      <protection hidden="1"/>
    </xf>
    <xf numFmtId="4" fontId="66" fillId="0" borderId="0" xfId="34" applyNumberFormat="1" applyFont="1" applyBorder="1" applyAlignment="1" applyProtection="1">
      <alignment horizontal="right" vertical="top"/>
      <protection hidden="1"/>
    </xf>
    <xf numFmtId="4" fontId="55" fillId="18" borderId="87" xfId="0" applyNumberFormat="1" applyFont="1" applyFill="1" applyBorder="1" applyAlignment="1" applyProtection="1">
      <alignment horizontal="center" vertical="top" wrapText="1"/>
      <protection hidden="1"/>
    </xf>
    <xf numFmtId="4" fontId="44" fillId="0" borderId="13" xfId="34" applyNumberFormat="1" applyFont="1" applyBorder="1" applyAlignment="1" applyProtection="1">
      <alignment horizontal="right" vertical="top"/>
      <protection hidden="1"/>
    </xf>
    <xf numFmtId="4" fontId="44" fillId="0" borderId="13" xfId="43" applyNumberFormat="1" applyFont="1" applyBorder="1" applyAlignment="1" applyProtection="1">
      <alignment horizontal="right" vertical="top" wrapText="1"/>
      <protection hidden="1"/>
    </xf>
    <xf numFmtId="0" fontId="43" fillId="29" borderId="51" xfId="0" applyFont="1" applyFill="1" applyBorder="1" applyAlignment="1" applyProtection="1">
      <alignment horizontal="center" vertical="center" wrapText="1"/>
      <protection hidden="1"/>
    </xf>
    <xf numFmtId="0" fontId="65" fillId="0" borderId="51" xfId="0" quotePrefix="1" applyFont="1" applyBorder="1" applyAlignment="1" applyProtection="1">
      <alignment horizontal="center" vertical="top" wrapText="1"/>
      <protection hidden="1"/>
    </xf>
    <xf numFmtId="167" fontId="44" fillId="0" borderId="54" xfId="63" applyNumberFormat="1" applyFont="1" applyBorder="1" applyAlignment="1" applyProtection="1">
      <alignment horizontal="center" vertical="top"/>
      <protection hidden="1"/>
    </xf>
    <xf numFmtId="0" fontId="43" fillId="0" borderId="19" xfId="0" applyFont="1" applyBorder="1" applyAlignment="1" applyProtection="1">
      <alignment horizontal="right" vertical="top"/>
      <protection hidden="1"/>
    </xf>
    <xf numFmtId="0" fontId="43" fillId="0" borderId="54" xfId="0" applyFont="1" applyBorder="1" applyAlignment="1" applyProtection="1">
      <alignment horizontal="right" vertical="top"/>
      <protection hidden="1"/>
    </xf>
    <xf numFmtId="4" fontId="43" fillId="0" borderId="94" xfId="61" applyNumberFormat="1" applyFont="1" applyBorder="1" applyAlignment="1" applyProtection="1">
      <alignment horizontal="right" vertical="top" wrapText="1"/>
      <protection hidden="1"/>
    </xf>
    <xf numFmtId="186" fontId="44" fillId="0" borderId="0" xfId="61" applyNumberFormat="1" applyFont="1" applyAlignment="1" applyProtection="1">
      <alignment horizontal="right"/>
      <protection hidden="1"/>
    </xf>
    <xf numFmtId="186" fontId="43" fillId="0" borderId="0" xfId="61" applyNumberFormat="1" applyFont="1" applyAlignment="1" applyProtection="1">
      <alignment horizontal="right"/>
      <protection hidden="1"/>
    </xf>
    <xf numFmtId="187" fontId="43" fillId="0" borderId="0" xfId="61" applyNumberFormat="1" applyFont="1" applyAlignment="1" applyProtection="1">
      <alignment horizontal="right"/>
      <protection hidden="1"/>
    </xf>
    <xf numFmtId="188" fontId="43" fillId="0" borderId="0" xfId="61" applyNumberFormat="1" applyFont="1" applyAlignment="1" applyProtection="1">
      <alignment horizontal="right"/>
      <protection hidden="1"/>
    </xf>
    <xf numFmtId="189" fontId="44" fillId="0" borderId="0" xfId="61" applyNumberFormat="1" applyFont="1" applyProtection="1">
      <protection hidden="1"/>
    </xf>
    <xf numFmtId="164" fontId="43" fillId="0" borderId="14" xfId="61" applyNumberFormat="1" applyFont="1" applyBorder="1" applyProtection="1">
      <protection hidden="1"/>
    </xf>
    <xf numFmtId="191" fontId="44" fillId="0" borderId="84" xfId="61" applyNumberFormat="1" applyFont="1" applyBorder="1" applyProtection="1">
      <protection hidden="1"/>
    </xf>
    <xf numFmtId="184" fontId="44" fillId="0" borderId="87" xfId="61" applyNumberFormat="1" applyFont="1" applyBorder="1" applyProtection="1">
      <protection hidden="1"/>
    </xf>
    <xf numFmtId="184" fontId="44" fillId="0" borderId="88" xfId="61" applyNumberFormat="1" applyFont="1" applyBorder="1" applyProtection="1">
      <protection hidden="1"/>
    </xf>
    <xf numFmtId="187" fontId="44" fillId="0" borderId="87" xfId="61" applyNumberFormat="1" applyFont="1" applyBorder="1" applyProtection="1">
      <protection hidden="1"/>
    </xf>
    <xf numFmtId="164" fontId="44" fillId="0" borderId="27" xfId="43" applyFont="1" applyBorder="1" applyAlignment="1" applyProtection="1">
      <alignment horizontal="center"/>
      <protection hidden="1"/>
    </xf>
    <xf numFmtId="4" fontId="44" fillId="19" borderId="27" xfId="79" applyNumberFormat="1" applyFont="1" applyFill="1" applyBorder="1" applyAlignment="1" applyProtection="1">
      <alignment horizontal="center" vertical="center"/>
      <protection hidden="1"/>
    </xf>
    <xf numFmtId="0" fontId="44" fillId="0" borderId="48" xfId="61" applyFont="1" applyBorder="1" applyProtection="1">
      <protection hidden="1"/>
    </xf>
    <xf numFmtId="164" fontId="44" fillId="0" borderId="16" xfId="61" applyNumberFormat="1" applyFont="1" applyBorder="1" applyAlignment="1" applyProtection="1">
      <alignment horizontal="center" vertical="center" wrapText="1"/>
      <protection hidden="1"/>
    </xf>
    <xf numFmtId="0" fontId="44" fillId="0" borderId="95" xfId="61" applyFont="1" applyBorder="1" applyAlignment="1" applyProtection="1">
      <alignment horizontal="center"/>
      <protection hidden="1"/>
    </xf>
    <xf numFmtId="0" fontId="77" fillId="0" borderId="20" xfId="0" applyFont="1" applyBorder="1" applyAlignment="1" applyProtection="1">
      <alignment vertical="top" wrapText="1"/>
      <protection hidden="1"/>
    </xf>
    <xf numFmtId="4" fontId="54" fillId="0" borderId="0" xfId="0" applyNumberFormat="1" applyFont="1" applyAlignment="1" applyProtection="1">
      <alignment horizontal="left" vertical="top"/>
      <protection hidden="1"/>
    </xf>
    <xf numFmtId="0" fontId="43" fillId="0" borderId="48" xfId="0" applyFont="1" applyBorder="1" applyAlignment="1" applyProtection="1">
      <alignment vertical="center" wrapText="1"/>
      <protection hidden="1"/>
    </xf>
    <xf numFmtId="1" fontId="43" fillId="0" borderId="0" xfId="82" applyNumberFormat="1" applyFont="1" applyAlignment="1" applyProtection="1">
      <alignment vertical="center"/>
      <protection hidden="1"/>
    </xf>
    <xf numFmtId="0" fontId="43" fillId="0" borderId="56" xfId="0" applyFont="1" applyBorder="1" applyAlignment="1">
      <alignment vertical="center" wrapText="1"/>
    </xf>
    <xf numFmtId="0" fontId="43" fillId="0" borderId="18" xfId="0" applyFont="1" applyBorder="1" applyAlignment="1">
      <alignment vertical="center" wrapText="1"/>
    </xf>
    <xf numFmtId="0" fontId="43" fillId="0" borderId="43" xfId="0" applyFont="1" applyBorder="1" applyAlignment="1">
      <alignment vertical="center" wrapText="1"/>
    </xf>
    <xf numFmtId="4" fontId="44" fillId="0" borderId="0" xfId="34" applyNumberFormat="1" applyFont="1" applyAlignment="1" applyProtection="1">
      <alignment horizontal="right" vertical="top"/>
      <protection hidden="1"/>
    </xf>
    <xf numFmtId="4" fontId="44" fillId="0" borderId="0" xfId="34" applyNumberFormat="1" applyFont="1" applyBorder="1" applyAlignment="1" applyProtection="1">
      <alignment horizontal="right" vertical="top"/>
      <protection hidden="1"/>
    </xf>
    <xf numFmtId="4" fontId="44" fillId="0" borderId="84" xfId="34" applyNumberFormat="1" applyFont="1" applyBorder="1" applyAlignment="1" applyProtection="1">
      <alignment horizontal="right" vertical="top"/>
      <protection hidden="1"/>
    </xf>
    <xf numFmtId="4" fontId="44" fillId="0" borderId="91" xfId="34" applyNumberFormat="1" applyFont="1" applyBorder="1" applyAlignment="1" applyProtection="1">
      <alignment horizontal="right" vertical="top"/>
      <protection hidden="1"/>
    </xf>
    <xf numFmtId="4" fontId="44" fillId="0" borderId="30" xfId="34" applyNumberFormat="1" applyFont="1" applyBorder="1" applyAlignment="1" applyProtection="1">
      <alignment horizontal="right" vertical="top"/>
      <protection hidden="1"/>
    </xf>
    <xf numFmtId="4" fontId="44" fillId="0" borderId="99" xfId="34" applyNumberFormat="1" applyFont="1" applyBorder="1" applyAlignment="1" applyProtection="1">
      <alignment horizontal="right" vertical="top"/>
      <protection hidden="1"/>
    </xf>
    <xf numFmtId="164" fontId="44" fillId="0" borderId="0" xfId="0" applyNumberFormat="1" applyFont="1" applyAlignment="1">
      <alignment vertical="top" wrapText="1"/>
    </xf>
    <xf numFmtId="0" fontId="44" fillId="19" borderId="13" xfId="76" applyFont="1" applyFill="1" applyBorder="1" applyAlignment="1" applyProtection="1">
      <alignment horizontal="left" vertical="center" wrapText="1"/>
      <protection locked="0"/>
    </xf>
    <xf numFmtId="175" fontId="43" fillId="0" borderId="0" xfId="0" applyNumberFormat="1" applyFont="1" applyAlignment="1" applyProtection="1">
      <alignment horizontal="left" wrapText="1"/>
      <protection hidden="1"/>
    </xf>
    <xf numFmtId="1" fontId="43" fillId="0" borderId="0" xfId="0" applyNumberFormat="1" applyFont="1" applyAlignment="1" applyProtection="1">
      <alignment horizontal="left" wrapText="1"/>
      <protection hidden="1"/>
    </xf>
    <xf numFmtId="4" fontId="44" fillId="32" borderId="13" xfId="0" applyNumberFormat="1" applyFont="1" applyFill="1" applyBorder="1" applyAlignment="1" applyProtection="1">
      <alignment horizontal="right" vertical="top" wrapText="1"/>
      <protection locked="0"/>
    </xf>
    <xf numFmtId="166" fontId="44" fillId="32" borderId="13" xfId="34" applyFont="1" applyFill="1" applyBorder="1" applyAlignment="1" applyProtection="1">
      <alignment horizontal="right" vertical="top" wrapText="1"/>
      <protection locked="0"/>
    </xf>
    <xf numFmtId="0" fontId="44" fillId="32" borderId="13" xfId="0" applyFont="1" applyFill="1" applyBorder="1" applyAlignment="1" applyProtection="1">
      <alignment horizontal="center" vertical="top"/>
      <protection locked="0"/>
    </xf>
    <xf numFmtId="1" fontId="3" fillId="32" borderId="13" xfId="0" applyNumberFormat="1" applyFont="1" applyFill="1" applyBorder="1" applyAlignment="1" applyProtection="1">
      <alignment horizontal="center" vertical="top" wrapText="1"/>
      <protection locked="0"/>
    </xf>
    <xf numFmtId="0" fontId="4" fillId="0" borderId="25" xfId="0" applyFont="1" applyBorder="1" applyAlignment="1">
      <alignment horizontal="left" vertical="top" wrapText="1"/>
    </xf>
    <xf numFmtId="0" fontId="55" fillId="0" borderId="0" xfId="61" applyFont="1" applyAlignment="1" applyProtection="1">
      <alignment vertical="top"/>
      <protection hidden="1"/>
    </xf>
    <xf numFmtId="0" fontId="43" fillId="19" borderId="30" xfId="76" applyFont="1" applyFill="1" applyBorder="1" applyAlignment="1" applyProtection="1">
      <alignment horizontal="left" vertical="center" wrapText="1"/>
      <protection locked="0"/>
    </xf>
    <xf numFmtId="0" fontId="44" fillId="0" borderId="0" xfId="85" applyFont="1" applyAlignment="1" applyProtection="1">
      <alignment vertical="top"/>
      <protection hidden="1"/>
    </xf>
    <xf numFmtId="0" fontId="43" fillId="0" borderId="0" xfId="85" applyFont="1" applyAlignment="1" applyProtection="1">
      <alignment horizontal="center"/>
      <protection hidden="1"/>
    </xf>
    <xf numFmtId="0" fontId="43" fillId="32" borderId="51" xfId="76" applyFont="1" applyFill="1" applyBorder="1" applyAlignment="1" applyProtection="1">
      <alignment horizontal="center" vertical="center" wrapText="1"/>
      <protection locked="0"/>
    </xf>
    <xf numFmtId="0" fontId="43" fillId="0" borderId="0" xfId="76" applyFont="1" applyAlignment="1" applyProtection="1">
      <alignment vertical="top" wrapText="1"/>
      <protection hidden="1"/>
    </xf>
    <xf numFmtId="0" fontId="3" fillId="32" borderId="13" xfId="0" applyFont="1" applyFill="1" applyBorder="1" applyAlignment="1" applyProtection="1">
      <alignment horizontal="center" vertical="top" wrapText="1"/>
      <protection locked="0"/>
    </xf>
    <xf numFmtId="3" fontId="3" fillId="32" borderId="44" xfId="34" applyNumberFormat="1" applyFont="1" applyFill="1" applyBorder="1" applyAlignment="1" applyProtection="1">
      <alignment horizontal="center" vertical="top" wrapText="1"/>
      <protection locked="0" hidden="1"/>
    </xf>
    <xf numFmtId="4" fontId="3" fillId="32" borderId="13" xfId="34" applyNumberFormat="1" applyFont="1" applyFill="1" applyBorder="1" applyAlignment="1" applyProtection="1">
      <alignment horizontal="right" vertical="top" wrapText="1"/>
      <protection locked="0"/>
    </xf>
    <xf numFmtId="0" fontId="3" fillId="0" borderId="13" xfId="0" applyFont="1" applyBorder="1" applyAlignment="1">
      <alignment horizontal="center" vertical="top" wrapText="1"/>
    </xf>
    <xf numFmtId="0" fontId="3" fillId="0" borderId="13" xfId="0" applyFont="1" applyBorder="1" applyAlignment="1">
      <alignment vertical="top" wrapText="1"/>
    </xf>
    <xf numFmtId="0" fontId="3" fillId="0" borderId="13" xfId="0" applyFont="1" applyBorder="1" applyAlignment="1" applyProtection="1">
      <alignment horizontal="center" vertical="top" wrapText="1"/>
      <protection locked="0"/>
    </xf>
    <xf numFmtId="0" fontId="3" fillId="25" borderId="13" xfId="0" applyFont="1" applyFill="1" applyBorder="1" applyAlignment="1" applyProtection="1">
      <alignment vertical="top" wrapText="1"/>
      <protection locked="0" hidden="1"/>
    </xf>
    <xf numFmtId="0" fontId="3" fillId="0" borderId="13" xfId="0" applyFont="1" applyBorder="1" applyAlignment="1" applyProtection="1">
      <alignment horizontal="center" vertical="top" wrapText="1"/>
      <protection locked="0" hidden="1"/>
    </xf>
    <xf numFmtId="1" fontId="43" fillId="18" borderId="61" xfId="0" applyNumberFormat="1" applyFont="1" applyFill="1" applyBorder="1" applyAlignment="1" applyProtection="1">
      <alignment horizontal="left" vertical="top" wrapText="1"/>
      <protection hidden="1"/>
    </xf>
    <xf numFmtId="0" fontId="44" fillId="18" borderId="100" xfId="0" applyFont="1" applyFill="1" applyBorder="1" applyAlignment="1" applyProtection="1">
      <alignment horizontal="center" vertical="top"/>
      <protection hidden="1"/>
    </xf>
    <xf numFmtId="0" fontId="44" fillId="18" borderId="100" xfId="0" applyFont="1" applyFill="1" applyBorder="1" applyAlignment="1" applyProtection="1">
      <alignment horizontal="right" vertical="top"/>
      <protection hidden="1"/>
    </xf>
    <xf numFmtId="4" fontId="43" fillId="18" borderId="100" xfId="0" applyNumberFormat="1" applyFont="1" applyFill="1" applyBorder="1" applyAlignment="1" applyProtection="1">
      <alignment horizontal="right" vertical="top"/>
      <protection hidden="1"/>
    </xf>
    <xf numFmtId="4" fontId="43" fillId="18" borderId="90" xfId="0" applyNumberFormat="1" applyFont="1" applyFill="1" applyBorder="1" applyAlignment="1" applyProtection="1">
      <alignment horizontal="right" vertical="top"/>
      <protection hidden="1"/>
    </xf>
    <xf numFmtId="1" fontId="43" fillId="0" borderId="13" xfId="0" applyNumberFormat="1" applyFont="1" applyBorder="1" applyAlignment="1" applyProtection="1">
      <alignment horizontal="left" vertical="top" wrapText="1"/>
      <protection hidden="1"/>
    </xf>
    <xf numFmtId="39" fontId="74" fillId="0" borderId="13" xfId="0" applyNumberFormat="1" applyFont="1" applyBorder="1" applyAlignment="1" applyProtection="1">
      <alignment horizontal="right" vertical="top"/>
      <protection hidden="1"/>
    </xf>
    <xf numFmtId="0" fontId="43" fillId="0" borderId="13" xfId="0" applyFont="1" applyBorder="1" applyAlignment="1" applyProtection="1">
      <alignment horizontal="center" vertical="top"/>
      <protection hidden="1"/>
    </xf>
    <xf numFmtId="0" fontId="4" fillId="0" borderId="0" xfId="82" applyFont="1"/>
    <xf numFmtId="0" fontId="3" fillId="0" borderId="0" xfId="82" applyFont="1"/>
    <xf numFmtId="0" fontId="3" fillId="0" borderId="0" xfId="78" applyNumberFormat="1" applyFont="1" applyFill="1" applyBorder="1" applyAlignment="1" applyProtection="1">
      <alignment horizontal="left" vertical="top" wrapText="1"/>
    </xf>
    <xf numFmtId="0" fontId="3" fillId="0" borderId="0" xfId="78" applyNumberFormat="1" applyFont="1" applyFill="1" applyBorder="1" applyAlignment="1" applyProtection="1">
      <alignment horizontal="center" vertical="top"/>
    </xf>
    <xf numFmtId="0" fontId="4" fillId="0" borderId="0" xfId="0" applyFont="1" applyAlignment="1">
      <alignment horizontal="center" vertical="top"/>
    </xf>
    <xf numFmtId="0" fontId="4" fillId="0" borderId="0" xfId="0" applyFont="1" applyAlignment="1">
      <alignment horizontal="left" vertical="center" wrapText="1"/>
    </xf>
    <xf numFmtId="4" fontId="4" fillId="0" borderId="0" xfId="0" quotePrefix="1" applyNumberFormat="1" applyFont="1" applyAlignment="1">
      <alignment horizontal="right" vertical="top"/>
    </xf>
    <xf numFmtId="0" fontId="4" fillId="0" borderId="0" xfId="0" applyFont="1" applyAlignment="1" applyProtection="1">
      <alignment vertical="center"/>
      <protection hidden="1"/>
    </xf>
    <xf numFmtId="0" fontId="4" fillId="0" borderId="0" xfId="0" applyFont="1" applyAlignment="1" applyProtection="1">
      <alignment horizontal="center" vertical="center" wrapText="1"/>
      <protection hidden="1"/>
    </xf>
    <xf numFmtId="0" fontId="3" fillId="0" borderId="0" xfId="82" applyFont="1" applyAlignment="1" applyProtection="1">
      <alignment vertical="center"/>
      <protection hidden="1"/>
    </xf>
    <xf numFmtId="0" fontId="4" fillId="0" borderId="25" xfId="0" applyFont="1" applyBorder="1" applyAlignment="1">
      <alignment horizontal="right" vertical="top"/>
    </xf>
    <xf numFmtId="0" fontId="4" fillId="18" borderId="45" xfId="0" applyFont="1" applyFill="1" applyBorder="1" applyAlignment="1">
      <alignment horizontal="center" vertical="top"/>
    </xf>
    <xf numFmtId="0" fontId="4" fillId="0" borderId="0" xfId="0" applyFont="1" applyAlignment="1" applyProtection="1">
      <alignment horizontal="left" vertical="top" wrapText="1"/>
      <protection hidden="1"/>
    </xf>
    <xf numFmtId="0" fontId="4" fillId="18" borderId="97" xfId="0" applyFont="1" applyFill="1" applyBorder="1" applyAlignment="1">
      <alignment vertical="top" wrapText="1"/>
    </xf>
    <xf numFmtId="0" fontId="4" fillId="18" borderId="101" xfId="0" applyFont="1" applyFill="1" applyBorder="1" applyAlignment="1">
      <alignment vertical="top" wrapText="1"/>
    </xf>
    <xf numFmtId="1" fontId="3" fillId="0" borderId="13" xfId="0" applyNumberFormat="1" applyFont="1" applyBorder="1" applyAlignment="1">
      <alignment horizontal="center" vertical="top" wrapText="1"/>
    </xf>
    <xf numFmtId="0" fontId="84" fillId="0" borderId="13" xfId="0" quotePrefix="1" applyFont="1" applyBorder="1" applyAlignment="1">
      <alignment horizontal="center" vertical="center" wrapText="1"/>
    </xf>
    <xf numFmtId="0" fontId="65" fillId="0" borderId="27" xfId="76" applyFont="1" applyBorder="1" applyAlignment="1" applyProtection="1">
      <alignment horizontal="left" vertical="center" wrapText="1"/>
      <protection hidden="1"/>
    </xf>
    <xf numFmtId="0" fontId="60" fillId="0" borderId="14" xfId="0" quotePrefix="1" applyFont="1" applyBorder="1" applyAlignment="1" applyProtection="1">
      <alignment horizontal="center" vertical="center" wrapText="1"/>
      <protection hidden="1"/>
    </xf>
    <xf numFmtId="0" fontId="3" fillId="0" borderId="51" xfId="0" applyFont="1" applyBorder="1" applyAlignment="1">
      <alignment horizontal="right" vertical="top" wrapText="1"/>
    </xf>
    <xf numFmtId="9" fontId="83" fillId="0" borderId="13" xfId="90" applyFont="1" applyFill="1" applyBorder="1" applyAlignment="1" applyProtection="1">
      <alignment horizontal="center" vertical="top" wrapText="1"/>
    </xf>
    <xf numFmtId="4" fontId="4" fillId="18" borderId="93" xfId="0" applyNumberFormat="1" applyFont="1" applyFill="1" applyBorder="1" applyAlignment="1">
      <alignment horizontal="right" vertical="top"/>
    </xf>
    <xf numFmtId="166" fontId="4" fillId="18" borderId="93" xfId="34" applyFont="1" applyFill="1" applyBorder="1" applyAlignment="1" applyProtection="1">
      <alignment horizontal="right" vertical="top"/>
    </xf>
    <xf numFmtId="0" fontId="44" fillId="0" borderId="13" xfId="0" applyFont="1" applyBorder="1" applyAlignment="1">
      <alignment horizontal="right" vertical="top" wrapText="1"/>
    </xf>
    <xf numFmtId="190" fontId="44" fillId="0" borderId="13" xfId="0" applyNumberFormat="1" applyFont="1" applyBorder="1" applyAlignment="1">
      <alignment horizontal="right" vertical="top" wrapText="1"/>
    </xf>
    <xf numFmtId="3" fontId="44" fillId="0" borderId="13" xfId="0" applyNumberFormat="1" applyFont="1" applyBorder="1" applyAlignment="1">
      <alignment horizontal="right" vertical="top" wrapText="1"/>
    </xf>
    <xf numFmtId="190" fontId="44" fillId="0" borderId="13" xfId="61" applyNumberFormat="1" applyFont="1" applyBorder="1" applyAlignment="1" applyProtection="1">
      <alignment horizontal="right" vertical="top" wrapText="1"/>
      <protection hidden="1"/>
    </xf>
    <xf numFmtId="3" fontId="44" fillId="0" borderId="13" xfId="61" applyNumberFormat="1" applyFont="1" applyBorder="1" applyAlignment="1" applyProtection="1">
      <alignment horizontal="right" vertical="top" wrapText="1"/>
      <protection hidden="1"/>
    </xf>
    <xf numFmtId="164" fontId="44" fillId="0" borderId="13" xfId="0" applyNumberFormat="1" applyFont="1" applyBorder="1" applyAlignment="1">
      <alignment horizontal="right" vertical="top" wrapText="1"/>
    </xf>
    <xf numFmtId="2" fontId="44" fillId="0" borderId="13" xfId="0" applyNumberFormat="1" applyFont="1" applyBorder="1" applyAlignment="1">
      <alignment horizontal="right" vertical="top" wrapText="1"/>
    </xf>
    <xf numFmtId="4" fontId="44" fillId="0" borderId="13" xfId="0" applyNumberFormat="1" applyFont="1" applyBorder="1" applyAlignment="1">
      <alignment horizontal="right" vertical="top" wrapText="1"/>
    </xf>
    <xf numFmtId="164" fontId="44" fillId="0" borderId="13" xfId="61" applyNumberFormat="1" applyFont="1" applyBorder="1" applyAlignment="1" applyProtection="1">
      <alignment horizontal="right" vertical="top" wrapText="1"/>
      <protection hidden="1"/>
    </xf>
    <xf numFmtId="3" fontId="44" fillId="0" borderId="13" xfId="61" applyNumberFormat="1" applyFont="1" applyBorder="1" applyAlignment="1" applyProtection="1">
      <alignment horizontal="right"/>
      <protection hidden="1"/>
    </xf>
    <xf numFmtId="0" fontId="44" fillId="0" borderId="0" xfId="61" applyFont="1" applyAlignment="1" applyProtection="1">
      <alignment horizontal="center"/>
      <protection hidden="1"/>
    </xf>
    <xf numFmtId="0" fontId="44" fillId="0" borderId="27" xfId="61" applyFont="1" applyBorder="1" applyAlignment="1" applyProtection="1">
      <alignment horizontal="center"/>
      <protection hidden="1"/>
    </xf>
    <xf numFmtId="0" fontId="44" fillId="0" borderId="25" xfId="61" applyFont="1" applyBorder="1" applyAlignment="1" applyProtection="1">
      <alignment horizontal="center"/>
      <protection hidden="1"/>
    </xf>
    <xf numFmtId="4" fontId="44" fillId="0" borderId="59" xfId="61" applyNumberFormat="1" applyFont="1" applyBorder="1" applyAlignment="1" applyProtection="1">
      <alignment horizontal="center"/>
      <protection hidden="1"/>
    </xf>
    <xf numFmtId="164" fontId="44" fillId="0" borderId="24" xfId="61" applyNumberFormat="1" applyFont="1" applyBorder="1" applyProtection="1">
      <protection hidden="1"/>
    </xf>
    <xf numFmtId="164" fontId="44" fillId="0" borderId="59" xfId="61" applyNumberFormat="1" applyFont="1" applyBorder="1" applyAlignment="1" applyProtection="1">
      <alignment horizontal="center"/>
      <protection hidden="1"/>
    </xf>
    <xf numFmtId="193" fontId="44" fillId="0" borderId="79" xfId="61" applyNumberFormat="1" applyFont="1" applyBorder="1" applyProtection="1">
      <protection hidden="1"/>
    </xf>
    <xf numFmtId="193" fontId="44" fillId="0" borderId="4" xfId="61" applyNumberFormat="1" applyFont="1" applyBorder="1" applyProtection="1">
      <protection hidden="1"/>
    </xf>
    <xf numFmtId="193" fontId="44" fillId="0" borderId="80" xfId="61" applyNumberFormat="1" applyFont="1" applyBorder="1" applyProtection="1">
      <protection hidden="1"/>
    </xf>
    <xf numFmtId="164" fontId="44" fillId="0" borderId="51" xfId="0" applyNumberFormat="1" applyFont="1" applyBorder="1" applyAlignment="1" applyProtection="1">
      <alignment vertical="center" wrapText="1"/>
      <protection hidden="1"/>
    </xf>
    <xf numFmtId="191" fontId="44" fillId="0" borderId="13" xfId="61" applyNumberFormat="1" applyFont="1" applyBorder="1" applyAlignment="1" applyProtection="1">
      <alignment horizontal="right" vertical="top" wrapText="1"/>
      <protection hidden="1"/>
    </xf>
    <xf numFmtId="0" fontId="43" fillId="0" borderId="0" xfId="79" applyFont="1" applyBorder="1" applyAlignment="1" applyProtection="1">
      <alignment horizontal="center" vertical="center"/>
      <protection hidden="1"/>
    </xf>
    <xf numFmtId="4" fontId="44" fillId="0" borderId="0" xfId="61" applyNumberFormat="1" applyFont="1" applyAlignment="1" applyProtection="1">
      <alignment horizontal="center" vertical="center" wrapText="1"/>
      <protection hidden="1"/>
    </xf>
    <xf numFmtId="4" fontId="43" fillId="0" borderId="0" xfId="61" applyNumberFormat="1" applyFont="1" applyProtection="1">
      <protection hidden="1"/>
    </xf>
    <xf numFmtId="164" fontId="44" fillId="0" borderId="0" xfId="61" applyNumberFormat="1" applyFont="1" applyAlignment="1" applyProtection="1">
      <alignment horizontal="right"/>
      <protection hidden="1"/>
    </xf>
    <xf numFmtId="187" fontId="44" fillId="0" borderId="4" xfId="61" applyNumberFormat="1" applyFont="1" applyBorder="1" applyProtection="1">
      <protection hidden="1"/>
    </xf>
    <xf numFmtId="187" fontId="44" fillId="0" borderId="80" xfId="61" applyNumberFormat="1" applyFont="1" applyBorder="1" applyProtection="1">
      <protection hidden="1"/>
    </xf>
    <xf numFmtId="193" fontId="44" fillId="0" borderId="14" xfId="34" applyNumberFormat="1" applyFont="1" applyBorder="1" applyAlignment="1" applyProtection="1">
      <alignment horizontal="right" vertical="top"/>
      <protection hidden="1"/>
    </xf>
    <xf numFmtId="192" fontId="44" fillId="0" borderId="85" xfId="34" applyNumberFormat="1" applyFont="1" applyBorder="1" applyAlignment="1" applyProtection="1">
      <alignment horizontal="right" vertical="top"/>
      <protection hidden="1"/>
    </xf>
    <xf numFmtId="4" fontId="44" fillId="0" borderId="77" xfId="34" applyNumberFormat="1" applyFont="1" applyBorder="1" applyAlignment="1" applyProtection="1">
      <alignment horizontal="right" vertical="top"/>
      <protection hidden="1"/>
    </xf>
    <xf numFmtId="192" fontId="44" fillId="0" borderId="49" xfId="34" applyNumberFormat="1" applyFont="1" applyBorder="1" applyAlignment="1" applyProtection="1">
      <alignment horizontal="right" vertical="top"/>
      <protection hidden="1"/>
    </xf>
    <xf numFmtId="4" fontId="44" fillId="0" borderId="58" xfId="34" applyNumberFormat="1" applyFont="1" applyBorder="1" applyAlignment="1" applyProtection="1">
      <alignment horizontal="right" vertical="top"/>
      <protection hidden="1"/>
    </xf>
    <xf numFmtId="192" fontId="44" fillId="0" borderId="96" xfId="34" applyNumberFormat="1" applyFont="1" applyBorder="1" applyAlignment="1" applyProtection="1">
      <alignment horizontal="right" vertical="top"/>
      <protection hidden="1"/>
    </xf>
    <xf numFmtId="190" fontId="44" fillId="0" borderId="92" xfId="34" applyNumberFormat="1" applyFont="1" applyBorder="1" applyAlignment="1" applyProtection="1">
      <alignment horizontal="right" vertical="top"/>
      <protection hidden="1"/>
    </xf>
    <xf numFmtId="190" fontId="44" fillId="0" borderId="93" xfId="34" applyNumberFormat="1" applyFont="1" applyBorder="1" applyAlignment="1" applyProtection="1">
      <alignment horizontal="right" vertical="top"/>
      <protection hidden="1"/>
    </xf>
    <xf numFmtId="193" fontId="44" fillId="0" borderId="92" xfId="34" applyNumberFormat="1" applyFont="1" applyBorder="1" applyAlignment="1" applyProtection="1">
      <alignment horizontal="right" vertical="top"/>
      <protection hidden="1"/>
    </xf>
    <xf numFmtId="4" fontId="43" fillId="0" borderId="62" xfId="34" applyNumberFormat="1" applyFont="1" applyBorder="1" applyAlignment="1" applyProtection="1">
      <alignment horizontal="right" vertical="top"/>
      <protection hidden="1"/>
    </xf>
    <xf numFmtId="4" fontId="43" fillId="0" borderId="68" xfId="34" applyNumberFormat="1" applyFont="1" applyBorder="1" applyAlignment="1" applyProtection="1">
      <alignment horizontal="right" vertical="top"/>
      <protection hidden="1"/>
    </xf>
    <xf numFmtId="4" fontId="43" fillId="0" borderId="98" xfId="34" applyNumberFormat="1" applyFont="1" applyBorder="1" applyAlignment="1" applyProtection="1">
      <alignment horizontal="right" vertical="top"/>
      <protection hidden="1"/>
    </xf>
    <xf numFmtId="0" fontId="44" fillId="0" borderId="0" xfId="63" applyFont="1" applyAlignment="1" applyProtection="1">
      <alignment horizontal="left" vertical="top"/>
      <protection hidden="1"/>
    </xf>
    <xf numFmtId="0" fontId="43" fillId="0" borderId="0" xfId="63" applyFont="1" applyAlignment="1" applyProtection="1">
      <alignment vertical="top"/>
      <protection hidden="1"/>
    </xf>
    <xf numFmtId="0" fontId="43" fillId="0" borderId="0" xfId="82" applyFont="1" applyAlignment="1" applyProtection="1">
      <alignment horizontal="left" vertical="top" wrapText="1"/>
      <protection hidden="1"/>
    </xf>
    <xf numFmtId="0" fontId="43" fillId="0" borderId="0" xfId="82" applyFont="1" applyAlignment="1" applyProtection="1">
      <alignment horizontal="center"/>
      <protection hidden="1"/>
    </xf>
    <xf numFmtId="0" fontId="43" fillId="0" borderId="0" xfId="82" applyFont="1" applyAlignment="1" applyProtection="1">
      <alignment horizontal="left"/>
      <protection hidden="1"/>
    </xf>
    <xf numFmtId="0" fontId="44" fillId="0" borderId="0" xfId="0" applyFont="1" applyAlignment="1" applyProtection="1">
      <alignment vertical="center"/>
      <protection hidden="1"/>
    </xf>
    <xf numFmtId="0" fontId="65" fillId="0" borderId="19" xfId="0" quotePrefix="1" applyFont="1" applyBorder="1" applyAlignment="1" applyProtection="1">
      <alignment horizontal="center" vertical="center"/>
      <protection hidden="1"/>
    </xf>
    <xf numFmtId="0" fontId="65" fillId="0" borderId="44" xfId="0" quotePrefix="1" applyFont="1" applyBorder="1" applyAlignment="1" applyProtection="1">
      <alignment horizontal="center" vertical="center"/>
      <protection hidden="1"/>
    </xf>
    <xf numFmtId="0" fontId="65" fillId="0" borderId="13" xfId="0" quotePrefix="1" applyFont="1" applyBorder="1" applyAlignment="1" applyProtection="1">
      <alignment horizontal="center" vertical="center"/>
      <protection hidden="1"/>
    </xf>
    <xf numFmtId="0" fontId="65" fillId="0" borderId="39" xfId="0" quotePrefix="1" applyFont="1" applyBorder="1" applyAlignment="1" applyProtection="1">
      <alignment horizontal="center" vertical="center"/>
      <protection hidden="1"/>
    </xf>
    <xf numFmtId="0" fontId="66" fillId="0" borderId="0" xfId="0" applyFont="1" applyAlignment="1" applyProtection="1">
      <alignment vertical="center"/>
      <protection hidden="1"/>
    </xf>
    <xf numFmtId="0" fontId="3" fillId="0" borderId="13" xfId="0" applyFont="1" applyBorder="1" applyAlignment="1" applyProtection="1">
      <alignment vertical="top" wrapText="1"/>
      <protection hidden="1"/>
    </xf>
    <xf numFmtId="3" fontId="3" fillId="0" borderId="39" xfId="0" applyNumberFormat="1" applyFont="1" applyBorder="1" applyAlignment="1" applyProtection="1">
      <alignment horizontal="right" vertical="top" wrapText="1"/>
      <protection hidden="1"/>
    </xf>
    <xf numFmtId="0" fontId="44" fillId="0" borderId="19" xfId="0" applyFont="1" applyBorder="1" applyAlignment="1" applyProtection="1">
      <alignment horizontal="center" vertical="center" wrapText="1"/>
      <protection hidden="1"/>
    </xf>
    <xf numFmtId="0" fontId="43" fillId="0" borderId="16" xfId="0" applyFont="1" applyBorder="1" applyAlignment="1" applyProtection="1">
      <alignment vertical="top" wrapText="1"/>
      <protection hidden="1"/>
    </xf>
    <xf numFmtId="0" fontId="43" fillId="0" borderId="57" xfId="0" applyFont="1" applyBorder="1" applyAlignment="1" applyProtection="1">
      <alignment vertical="top" wrapText="1"/>
      <protection hidden="1"/>
    </xf>
    <xf numFmtId="0" fontId="43" fillId="18" borderId="53" xfId="0" applyFont="1" applyFill="1" applyBorder="1" applyAlignment="1" applyProtection="1">
      <alignment vertical="center" wrapText="1"/>
      <protection hidden="1"/>
    </xf>
    <xf numFmtId="0" fontId="43" fillId="18" borderId="101" xfId="0" applyFont="1" applyFill="1" applyBorder="1" applyAlignment="1" applyProtection="1">
      <alignment vertical="center" wrapText="1"/>
      <protection hidden="1"/>
    </xf>
    <xf numFmtId="0" fontId="43" fillId="18" borderId="100" xfId="0" applyFont="1" applyFill="1" applyBorder="1" applyAlignment="1" applyProtection="1">
      <alignment vertical="center" wrapText="1"/>
      <protection hidden="1"/>
    </xf>
    <xf numFmtId="0" fontId="43" fillId="18" borderId="48" xfId="0" applyFont="1" applyFill="1" applyBorder="1" applyAlignment="1" applyProtection="1">
      <alignment vertical="center" wrapText="1"/>
      <protection hidden="1"/>
    </xf>
    <xf numFmtId="3" fontId="43" fillId="18" borderId="93" xfId="0" applyNumberFormat="1" applyFont="1" applyFill="1" applyBorder="1" applyAlignment="1" applyProtection="1">
      <alignment horizontal="right" vertical="top"/>
      <protection hidden="1"/>
    </xf>
    <xf numFmtId="0" fontId="43" fillId="0" borderId="0" xfId="0" applyFont="1" applyAlignment="1" applyProtection="1">
      <alignment horizontal="left" wrapText="1"/>
      <protection hidden="1"/>
    </xf>
    <xf numFmtId="14" fontId="44" fillId="0" borderId="0" xfId="0" quotePrefix="1" applyNumberFormat="1" applyFont="1" applyAlignment="1" applyProtection="1">
      <alignment horizontal="left" vertical="top" wrapText="1"/>
      <protection hidden="1"/>
    </xf>
    <xf numFmtId="4" fontId="43" fillId="0" borderId="0" xfId="0" applyNumberFormat="1" applyFont="1" applyAlignment="1" applyProtection="1">
      <alignment horizontal="right" vertical="top" wrapText="1"/>
      <protection hidden="1"/>
    </xf>
    <xf numFmtId="173" fontId="43" fillId="0" borderId="0" xfId="0" quotePrefix="1" applyNumberFormat="1" applyFont="1" applyAlignment="1" applyProtection="1">
      <alignment horizontal="left" vertical="top" wrapText="1"/>
      <protection hidden="1"/>
    </xf>
    <xf numFmtId="0" fontId="4" fillId="0" borderId="0" xfId="82" applyFont="1" applyAlignment="1" applyProtection="1">
      <alignment horizontal="left" vertical="top" wrapText="1"/>
      <protection locked="0"/>
    </xf>
    <xf numFmtId="4" fontId="44" fillId="0" borderId="39" xfId="61" applyNumberFormat="1" applyFont="1" applyBorder="1" applyAlignment="1" applyProtection="1">
      <alignment vertical="center" wrapText="1"/>
      <protection hidden="1"/>
    </xf>
    <xf numFmtId="10" fontId="44" fillId="0" borderId="39" xfId="79" applyNumberFormat="1" applyFont="1" applyFill="1" applyBorder="1" applyAlignment="1" applyProtection="1">
      <alignment horizontal="right" vertical="center" wrapText="1"/>
      <protection hidden="1"/>
    </xf>
    <xf numFmtId="185" fontId="43" fillId="0" borderId="0" xfId="34" applyNumberFormat="1" applyFont="1" applyFill="1" applyBorder="1" applyAlignment="1" applyProtection="1">
      <alignment horizontal="left" vertical="center"/>
      <protection hidden="1"/>
    </xf>
    <xf numFmtId="185" fontId="44" fillId="0" borderId="0" xfId="34" applyNumberFormat="1" applyFont="1" applyBorder="1" applyAlignment="1" applyProtection="1">
      <alignment horizontal="left" vertical="center"/>
      <protection hidden="1"/>
    </xf>
    <xf numFmtId="4" fontId="44" fillId="0" borderId="44" xfId="34" applyNumberFormat="1" applyFont="1" applyBorder="1" applyAlignment="1" applyProtection="1">
      <alignment vertical="top"/>
      <protection hidden="1"/>
    </xf>
    <xf numFmtId="4" fontId="44" fillId="0" borderId="27" xfId="34" applyNumberFormat="1" applyFont="1" applyBorder="1" applyAlignment="1" applyProtection="1">
      <alignment horizontal="right" vertical="top"/>
      <protection hidden="1"/>
    </xf>
    <xf numFmtId="171" fontId="44" fillId="0" borderId="20" xfId="0" applyNumberFormat="1" applyFont="1" applyBorder="1" applyAlignment="1" applyProtection="1">
      <alignment horizontal="right" vertical="top"/>
      <protection hidden="1"/>
    </xf>
    <xf numFmtId="171" fontId="44" fillId="0" borderId="20" xfId="0" applyNumberFormat="1" applyFont="1" applyBorder="1" applyAlignment="1" applyProtection="1">
      <alignment vertical="center" wrapText="1"/>
      <protection hidden="1"/>
    </xf>
    <xf numFmtId="2" fontId="3" fillId="32" borderId="13" xfId="0" applyNumberFormat="1" applyFont="1" applyFill="1" applyBorder="1" applyAlignment="1" applyProtection="1">
      <alignment horizontal="center" vertical="top" wrapText="1"/>
      <protection locked="0"/>
    </xf>
    <xf numFmtId="0" fontId="3" fillId="0" borderId="13" xfId="0" applyFont="1" applyBorder="1" applyAlignment="1" applyProtection="1">
      <alignment vertical="top" wrapText="1"/>
      <protection locked="0"/>
    </xf>
    <xf numFmtId="1" fontId="3" fillId="0" borderId="13" xfId="0" applyNumberFormat="1" applyFont="1" applyBorder="1" applyAlignment="1" applyProtection="1">
      <alignment horizontal="center" vertical="top" wrapText="1"/>
      <protection locked="0"/>
    </xf>
    <xf numFmtId="0" fontId="5" fillId="0" borderId="13" xfId="0" applyFont="1" applyBorder="1" applyAlignment="1" applyProtection="1">
      <alignment horizontal="left" vertical="top" wrapText="1"/>
      <protection locked="0"/>
    </xf>
    <xf numFmtId="2" fontId="44" fillId="0" borderId="0" xfId="0" applyNumberFormat="1" applyFont="1" applyAlignment="1" applyProtection="1">
      <alignment vertical="top"/>
      <protection hidden="1"/>
    </xf>
    <xf numFmtId="0" fontId="43" fillId="0" borderId="0" xfId="72" applyFont="1" applyAlignment="1" applyProtection="1">
      <alignment horizontal="right" vertical="top" wrapText="1"/>
      <protection hidden="1"/>
    </xf>
    <xf numFmtId="0" fontId="44" fillId="0" borderId="13" xfId="76" applyFont="1" applyBorder="1" applyAlignment="1" applyProtection="1">
      <alignment vertical="center" wrapText="1"/>
      <protection hidden="1"/>
    </xf>
    <xf numFmtId="0" fontId="43" fillId="19" borderId="13" xfId="76" applyFont="1" applyFill="1" applyBorder="1" applyAlignment="1" applyProtection="1">
      <alignment horizontal="left" vertical="center" wrapText="1"/>
      <protection locked="0"/>
    </xf>
    <xf numFmtId="0" fontId="44" fillId="0" borderId="17" xfId="76" applyFont="1" applyBorder="1" applyAlignment="1" applyProtection="1">
      <alignment vertical="top" wrapText="1"/>
      <protection hidden="1"/>
    </xf>
    <xf numFmtId="0" fontId="44" fillId="0" borderId="13" xfId="76" applyFont="1" applyBorder="1" applyAlignment="1" applyProtection="1">
      <alignment vertical="top" wrapText="1"/>
      <protection hidden="1"/>
    </xf>
    <xf numFmtId="0" fontId="44" fillId="0" borderId="106" xfId="76" applyFont="1" applyBorder="1" applyAlignment="1" applyProtection="1">
      <alignment vertical="top" wrapText="1"/>
      <protection hidden="1"/>
    </xf>
    <xf numFmtId="0" fontId="44" fillId="0" borderId="25" xfId="76" applyFont="1" applyBorder="1" applyAlignment="1" applyProtection="1">
      <alignment vertical="center"/>
      <protection hidden="1"/>
    </xf>
    <xf numFmtId="14" fontId="44" fillId="19" borderId="13" xfId="76" applyNumberFormat="1" applyFont="1" applyFill="1" applyBorder="1" applyAlignment="1" applyProtection="1">
      <alignment horizontal="left" vertical="center" wrapText="1"/>
      <protection locked="0"/>
    </xf>
    <xf numFmtId="0" fontId="3" fillId="0" borderId="13" xfId="0" applyFont="1" applyBorder="1" applyAlignment="1">
      <alignment horizontal="left" vertical="top" wrapText="1"/>
    </xf>
    <xf numFmtId="1" fontId="44" fillId="0" borderId="55" xfId="0" applyNumberFormat="1" applyFont="1" applyBorder="1" applyAlignment="1" applyProtection="1">
      <alignment horizontal="center" vertical="top" wrapText="1"/>
      <protection hidden="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15" xfId="0" applyFont="1" applyBorder="1" applyAlignment="1">
      <alignment vertical="top" wrapText="1"/>
    </xf>
    <xf numFmtId="0" fontId="3" fillId="0" borderId="15" xfId="0" applyFont="1" applyBorder="1" applyAlignment="1">
      <alignment horizontal="center" vertical="top" wrapText="1"/>
    </xf>
    <xf numFmtId="0" fontId="44" fillId="27" borderId="15" xfId="0" applyFont="1" applyFill="1" applyBorder="1" applyAlignment="1" applyProtection="1">
      <alignment horizontal="center" vertical="top" wrapText="1"/>
      <protection locked="0" hidden="1"/>
    </xf>
    <xf numFmtId="4" fontId="44" fillId="0" borderId="22" xfId="43" applyNumberFormat="1" applyFont="1" applyBorder="1" applyAlignment="1" applyProtection="1">
      <alignment horizontal="right" vertical="top" wrapText="1"/>
      <protection hidden="1"/>
    </xf>
    <xf numFmtId="0" fontId="3" fillId="0" borderId="15" xfId="0" applyFont="1" applyBorder="1" applyAlignment="1" applyProtection="1">
      <alignment horizontal="center" vertical="top" wrapText="1"/>
      <protection hidden="1"/>
    </xf>
    <xf numFmtId="4" fontId="44" fillId="0" borderId="22" xfId="34" applyNumberFormat="1" applyFont="1" applyBorder="1" applyAlignment="1" applyProtection="1">
      <alignment horizontal="right" vertical="top"/>
      <protection hidden="1"/>
    </xf>
    <xf numFmtId="4" fontId="43" fillId="0" borderId="0" xfId="0" applyNumberFormat="1" applyFont="1" applyAlignment="1" applyProtection="1">
      <alignment horizontal="right" vertical="top"/>
      <protection hidden="1"/>
    </xf>
    <xf numFmtId="0" fontId="85" fillId="0" borderId="13" xfId="0" applyFont="1" applyBorder="1" applyAlignment="1" applyProtection="1">
      <alignment horizontal="right" vertical="top" wrapText="1"/>
      <protection hidden="1"/>
    </xf>
    <xf numFmtId="0" fontId="4" fillId="0" borderId="13" xfId="0" applyFont="1" applyBorder="1" applyAlignment="1">
      <alignment vertical="top" wrapText="1"/>
    </xf>
    <xf numFmtId="9" fontId="3" fillId="0" borderId="13" xfId="0" applyNumberFormat="1" applyFont="1" applyBorder="1" applyAlignment="1" applyProtection="1">
      <alignment horizontal="center" vertical="top" wrapText="1"/>
      <protection hidden="1"/>
    </xf>
    <xf numFmtId="9" fontId="3" fillId="0" borderId="13" xfId="90" applyFont="1" applyBorder="1" applyAlignment="1">
      <alignment horizontal="center" vertical="top" wrapText="1"/>
    </xf>
    <xf numFmtId="4" fontId="53" fillId="0" borderId="0" xfId="0" applyNumberFormat="1" applyFont="1" applyAlignment="1" applyProtection="1">
      <alignment horizontal="left" vertical="top"/>
      <protection hidden="1"/>
    </xf>
    <xf numFmtId="0" fontId="61" fillId="0" borderId="0" xfId="0" applyFont="1" applyAlignment="1" applyProtection="1">
      <alignment horizontal="left" vertical="top" wrapText="1"/>
      <protection hidden="1"/>
    </xf>
    <xf numFmtId="0" fontId="77" fillId="0" borderId="5" xfId="0" applyFont="1" applyBorder="1" applyAlignment="1" applyProtection="1">
      <alignment horizontal="left" vertical="top" wrapText="1"/>
      <protection hidden="1"/>
    </xf>
    <xf numFmtId="0" fontId="54" fillId="0" borderId="0" xfId="0" applyFont="1" applyAlignment="1" applyProtection="1">
      <alignment vertical="top"/>
      <protection hidden="1"/>
    </xf>
    <xf numFmtId="4" fontId="43" fillId="18" borderId="51" xfId="34" applyNumberFormat="1" applyFont="1" applyFill="1" applyBorder="1" applyAlignment="1" applyProtection="1">
      <alignment horizontal="center" vertical="top" wrapText="1"/>
      <protection hidden="1"/>
    </xf>
    <xf numFmtId="0" fontId="44" fillId="18" borderId="61" xfId="0" applyFont="1" applyFill="1" applyBorder="1" applyAlignment="1" applyProtection="1">
      <alignment horizontal="center" vertical="top" wrapText="1"/>
      <protection hidden="1"/>
    </xf>
    <xf numFmtId="0" fontId="53" fillId="28" borderId="46" xfId="0" applyFont="1" applyFill="1" applyBorder="1" applyAlignment="1" applyProtection="1">
      <alignment vertical="center" wrapText="1"/>
      <protection hidden="1"/>
    </xf>
    <xf numFmtId="0" fontId="53" fillId="31" borderId="46" xfId="0" applyFont="1" applyFill="1" applyBorder="1" applyAlignment="1" applyProtection="1">
      <alignment vertical="center" wrapText="1"/>
      <protection hidden="1"/>
    </xf>
    <xf numFmtId="185" fontId="53" fillId="28" borderId="77" xfId="34" applyNumberFormat="1" applyFont="1" applyFill="1" applyBorder="1" applyAlignment="1" applyProtection="1">
      <alignment vertical="center" wrapText="1"/>
      <protection hidden="1"/>
    </xf>
    <xf numFmtId="0" fontId="53" fillId="28" borderId="15" xfId="0" applyFont="1" applyFill="1" applyBorder="1" applyAlignment="1" applyProtection="1">
      <alignment vertical="center" wrapText="1"/>
      <protection hidden="1"/>
    </xf>
    <xf numFmtId="0" fontId="53" fillId="31" borderId="15" xfId="0" applyFont="1" applyFill="1" applyBorder="1" applyAlignment="1" applyProtection="1">
      <alignment vertical="center" wrapText="1"/>
      <protection hidden="1"/>
    </xf>
    <xf numFmtId="0" fontId="53" fillId="28" borderId="16" xfId="0" applyFont="1" applyFill="1" applyBorder="1" applyAlignment="1" applyProtection="1">
      <alignment vertical="center" wrapText="1"/>
      <protection hidden="1"/>
    </xf>
    <xf numFmtId="0" fontId="53" fillId="31" borderId="16" xfId="0" applyFont="1" applyFill="1" applyBorder="1" applyAlignment="1" applyProtection="1">
      <alignment vertical="center" wrapText="1"/>
      <protection hidden="1"/>
    </xf>
    <xf numFmtId="185" fontId="53" fillId="28" borderId="16" xfId="34" applyNumberFormat="1" applyFont="1" applyFill="1" applyBorder="1" applyAlignment="1" applyProtection="1">
      <alignment vertical="center" wrapText="1"/>
      <protection hidden="1"/>
    </xf>
    <xf numFmtId="0" fontId="4" fillId="0" borderId="13" xfId="116" applyNumberFormat="1" applyFont="1" applyFill="1" applyBorder="1" applyAlignment="1" applyProtection="1">
      <alignment horizontal="justify" vertical="center" wrapText="1"/>
    </xf>
    <xf numFmtId="4" fontId="44" fillId="0" borderId="22" xfId="34" applyNumberFormat="1" applyFont="1" applyBorder="1" applyAlignment="1" applyProtection="1">
      <alignment vertical="top"/>
      <protection hidden="1"/>
    </xf>
    <xf numFmtId="4" fontId="43" fillId="24" borderId="22" xfId="34" applyNumberFormat="1" applyFont="1" applyFill="1" applyBorder="1" applyAlignment="1" applyProtection="1">
      <alignment vertical="top"/>
      <protection hidden="1"/>
    </xf>
    <xf numFmtId="4" fontId="86" fillId="32" borderId="44" xfId="34" applyNumberFormat="1" applyFont="1" applyFill="1" applyBorder="1" applyAlignment="1" applyProtection="1">
      <alignment horizontal="center" vertical="center" wrapText="1"/>
      <protection locked="0"/>
    </xf>
    <xf numFmtId="4" fontId="44" fillId="0" borderId="0" xfId="0" applyNumberFormat="1" applyFont="1" applyAlignment="1" applyProtection="1">
      <alignment horizontal="right"/>
      <protection hidden="1"/>
    </xf>
    <xf numFmtId="175" fontId="53" fillId="0" borderId="0" xfId="0" applyNumberFormat="1" applyFont="1" applyAlignment="1" applyProtection="1">
      <alignment horizontal="left" vertical="top" wrapText="1"/>
      <protection hidden="1"/>
    </xf>
    <xf numFmtId="4" fontId="44" fillId="0" borderId="0" xfId="0" applyNumberFormat="1" applyFont="1" applyAlignment="1" applyProtection="1">
      <alignment horizontal="left" vertical="top"/>
      <protection hidden="1"/>
    </xf>
    <xf numFmtId="1" fontId="44" fillId="0" borderId="0" xfId="0" applyNumberFormat="1" applyFont="1" applyAlignment="1" applyProtection="1">
      <alignment horizontal="center"/>
      <protection hidden="1"/>
    </xf>
    <xf numFmtId="185" fontId="53" fillId="28" borderId="47" xfId="34" applyNumberFormat="1" applyFont="1" applyFill="1" applyBorder="1" applyAlignment="1" applyProtection="1">
      <alignment horizontal="center" vertical="center" wrapText="1"/>
      <protection hidden="1"/>
    </xf>
    <xf numFmtId="0" fontId="53" fillId="31" borderId="59" xfId="0" applyFont="1" applyFill="1" applyBorder="1" applyAlignment="1" applyProtection="1">
      <alignment vertical="center" wrapText="1"/>
      <protection hidden="1"/>
    </xf>
    <xf numFmtId="0" fontId="53" fillId="31" borderId="23" xfId="0" applyFont="1" applyFill="1" applyBorder="1" applyAlignment="1" applyProtection="1">
      <alignment vertical="center" wrapText="1"/>
      <protection hidden="1"/>
    </xf>
    <xf numFmtId="0" fontId="53" fillId="31" borderId="26" xfId="0" applyFont="1" applyFill="1" applyBorder="1" applyAlignment="1" applyProtection="1">
      <alignment vertical="center" wrapText="1"/>
      <protection hidden="1"/>
    </xf>
    <xf numFmtId="0" fontId="61" fillId="31" borderId="59" xfId="0" applyFont="1" applyFill="1" applyBorder="1" applyAlignment="1" applyProtection="1">
      <alignment horizontal="center" vertical="top"/>
      <protection hidden="1"/>
    </xf>
    <xf numFmtId="0" fontId="3" fillId="0" borderId="44" xfId="0" applyFont="1" applyBorder="1" applyAlignment="1">
      <alignment horizontal="center" vertical="top" wrapText="1"/>
    </xf>
    <xf numFmtId="0" fontId="55" fillId="0" borderId="81" xfId="0" applyFont="1" applyBorder="1" applyAlignment="1" applyProtection="1">
      <alignment horizontal="center" vertical="top" wrapText="1"/>
      <protection hidden="1"/>
    </xf>
    <xf numFmtId="185" fontId="55" fillId="0" borderId="81" xfId="34" applyNumberFormat="1" applyFont="1" applyFill="1" applyBorder="1" applyAlignment="1" applyProtection="1">
      <alignment horizontal="right" vertical="top" wrapText="1"/>
      <protection hidden="1"/>
    </xf>
    <xf numFmtId="185" fontId="55" fillId="0" borderId="83" xfId="34" applyNumberFormat="1" applyFont="1" applyFill="1" applyBorder="1" applyAlignment="1" applyProtection="1">
      <alignment horizontal="right" vertical="top" wrapText="1"/>
      <protection hidden="1"/>
    </xf>
    <xf numFmtId="0" fontId="54" fillId="0" borderId="17" xfId="0" applyFont="1" applyBorder="1" applyAlignment="1" applyProtection="1">
      <alignment horizontal="center" vertical="top"/>
      <protection hidden="1"/>
    </xf>
    <xf numFmtId="4" fontId="54" fillId="0" borderId="18" xfId="0" applyNumberFormat="1" applyFont="1" applyBorder="1" applyAlignment="1" applyProtection="1">
      <alignment horizontal="right" vertical="top"/>
      <protection hidden="1"/>
    </xf>
    <xf numFmtId="0" fontId="58" fillId="24" borderId="17" xfId="0" applyFont="1" applyFill="1" applyBorder="1" applyAlignment="1" applyProtection="1">
      <alignment horizontal="center" vertical="top" wrapText="1"/>
      <protection hidden="1"/>
    </xf>
    <xf numFmtId="0" fontId="58" fillId="24" borderId="18" xfId="0" applyFont="1" applyFill="1" applyBorder="1" applyAlignment="1" applyProtection="1">
      <alignment horizontal="right" vertical="top" wrapText="1"/>
      <protection hidden="1"/>
    </xf>
    <xf numFmtId="0" fontId="44" fillId="0" borderId="17" xfId="0" applyFont="1" applyBorder="1" applyAlignment="1" applyProtection="1">
      <alignment vertical="top"/>
      <protection hidden="1"/>
    </xf>
    <xf numFmtId="185" fontId="43" fillId="0" borderId="18" xfId="34" applyNumberFormat="1" applyFont="1" applyFill="1" applyBorder="1" applyAlignment="1" applyProtection="1">
      <alignment horizontal="left" vertical="top"/>
      <protection hidden="1"/>
    </xf>
    <xf numFmtId="0" fontId="43" fillId="0" borderId="17" xfId="0" applyFont="1" applyBorder="1" applyAlignment="1" applyProtection="1">
      <alignment vertical="top"/>
      <protection hidden="1"/>
    </xf>
    <xf numFmtId="185" fontId="44" fillId="0" borderId="18" xfId="34" applyNumberFormat="1" applyFont="1" applyBorder="1" applyAlignment="1" applyProtection="1">
      <alignment horizontal="left" vertical="top"/>
      <protection hidden="1"/>
    </xf>
    <xf numFmtId="0" fontId="44" fillId="0" borderId="17" xfId="82" applyFont="1" applyBorder="1" applyAlignment="1" applyProtection="1">
      <alignment horizontal="left" vertical="top"/>
      <protection hidden="1"/>
    </xf>
    <xf numFmtId="0" fontId="44" fillId="0" borderId="17" xfId="82" applyFont="1" applyBorder="1" applyAlignment="1" applyProtection="1">
      <alignment horizontal="center" vertical="top"/>
      <protection hidden="1"/>
    </xf>
    <xf numFmtId="4" fontId="44" fillId="0" borderId="18" xfId="82" applyNumberFormat="1" applyFont="1" applyBorder="1" applyAlignment="1" applyProtection="1">
      <alignment horizontal="right" vertical="top"/>
      <protection hidden="1"/>
    </xf>
    <xf numFmtId="0" fontId="44" fillId="0" borderId="69" xfId="0" applyFont="1" applyBorder="1" applyAlignment="1" applyProtection="1">
      <alignment horizontal="center" vertical="top"/>
      <protection hidden="1"/>
    </xf>
    <xf numFmtId="0" fontId="53" fillId="28" borderId="49" xfId="0" applyFont="1" applyFill="1" applyBorder="1" applyAlignment="1" applyProtection="1">
      <alignment vertical="center" wrapText="1"/>
      <protection hidden="1"/>
    </xf>
    <xf numFmtId="4" fontId="53" fillId="28" borderId="30" xfId="0" applyNumberFormat="1" applyFont="1" applyFill="1" applyBorder="1" applyAlignment="1" applyProtection="1">
      <alignment vertical="center" wrapText="1"/>
      <protection hidden="1"/>
    </xf>
    <xf numFmtId="0" fontId="53" fillId="28" borderId="55" xfId="0" applyFont="1" applyFill="1" applyBorder="1" applyAlignment="1" applyProtection="1">
      <alignment vertical="center" wrapText="1"/>
      <protection hidden="1"/>
    </xf>
    <xf numFmtId="185" fontId="53" fillId="28" borderId="52" xfId="34" applyNumberFormat="1" applyFont="1" applyFill="1" applyBorder="1" applyAlignment="1" applyProtection="1">
      <alignment vertical="center" wrapText="1"/>
      <protection hidden="1"/>
    </xf>
    <xf numFmtId="0" fontId="53" fillId="28" borderId="50" xfId="0" applyFont="1" applyFill="1" applyBorder="1" applyAlignment="1" applyProtection="1">
      <alignment vertical="center" wrapText="1"/>
      <protection hidden="1"/>
    </xf>
    <xf numFmtId="185" fontId="53" fillId="28" borderId="57" xfId="34" applyNumberFormat="1" applyFont="1" applyFill="1" applyBorder="1" applyAlignment="1" applyProtection="1">
      <alignment vertical="center" wrapText="1"/>
      <protection hidden="1"/>
    </xf>
    <xf numFmtId="0" fontId="60" fillId="0" borderId="39" xfId="0" quotePrefix="1" applyFont="1" applyBorder="1" applyAlignment="1" applyProtection="1">
      <alignment horizontal="center" vertical="center" wrapText="1"/>
      <protection hidden="1"/>
    </xf>
    <xf numFmtId="4" fontId="3" fillId="0" borderId="39" xfId="43" applyNumberFormat="1" applyFont="1" applyFill="1" applyBorder="1" applyAlignment="1" applyProtection="1">
      <alignment horizontal="right" vertical="top" wrapText="1"/>
      <protection hidden="1"/>
    </xf>
    <xf numFmtId="0" fontId="43" fillId="18" borderId="19" xfId="0" applyFont="1" applyFill="1" applyBorder="1" applyAlignment="1" applyProtection="1">
      <alignment horizontal="center" vertical="top" wrapText="1"/>
      <protection hidden="1"/>
    </xf>
    <xf numFmtId="4" fontId="55" fillId="18" borderId="39" xfId="0" applyNumberFormat="1" applyFont="1" applyFill="1" applyBorder="1" applyAlignment="1" applyProtection="1">
      <alignment horizontal="right" vertical="top" wrapText="1"/>
      <protection hidden="1"/>
    </xf>
    <xf numFmtId="4" fontId="44" fillId="0" borderId="39" xfId="0" applyNumberFormat="1" applyFont="1" applyBorder="1" applyAlignment="1" applyProtection="1">
      <alignment horizontal="right" vertical="top" wrapText="1"/>
      <protection hidden="1"/>
    </xf>
    <xf numFmtId="4" fontId="43" fillId="18" borderId="39" xfId="0" applyNumberFormat="1" applyFont="1" applyFill="1" applyBorder="1" applyAlignment="1" applyProtection="1">
      <alignment horizontal="right" vertical="top" wrapText="1"/>
      <protection hidden="1"/>
    </xf>
    <xf numFmtId="4" fontId="44" fillId="24" borderId="52" xfId="0" applyNumberFormat="1" applyFont="1" applyFill="1" applyBorder="1" applyAlignment="1" applyProtection="1">
      <alignment horizontal="right" vertical="top" wrapText="1"/>
      <protection hidden="1"/>
    </xf>
    <xf numFmtId="0" fontId="54" fillId="24" borderId="17" xfId="0" applyFont="1" applyFill="1" applyBorder="1" applyAlignment="1" applyProtection="1">
      <alignment horizontal="center" vertical="top"/>
      <protection hidden="1"/>
    </xf>
    <xf numFmtId="4" fontId="54" fillId="24" borderId="18" xfId="0" applyNumberFormat="1" applyFont="1" applyFill="1" applyBorder="1" applyAlignment="1" applyProtection="1">
      <alignment horizontal="right" vertical="top"/>
      <protection hidden="1"/>
    </xf>
    <xf numFmtId="0" fontId="54" fillId="0" borderId="17" xfId="0" applyFont="1" applyBorder="1" applyAlignment="1" applyProtection="1">
      <alignment horizontal="center" vertical="top" wrapText="1"/>
      <protection hidden="1"/>
    </xf>
    <xf numFmtId="0" fontId="54" fillId="0" borderId="18" xfId="0" applyFont="1" applyBorder="1" applyAlignment="1" applyProtection="1">
      <alignment horizontal="left" vertical="top"/>
      <protection hidden="1"/>
    </xf>
    <xf numFmtId="0" fontId="54" fillId="0" borderId="18" xfId="0" applyFont="1" applyBorder="1" applyAlignment="1" applyProtection="1">
      <alignment horizontal="right" vertical="top" wrapText="1"/>
      <protection hidden="1"/>
    </xf>
    <xf numFmtId="0" fontId="53" fillId="0" borderId="17" xfId="0" applyFont="1" applyBorder="1" applyAlignment="1" applyProtection="1">
      <alignment horizontal="center" vertical="top"/>
      <protection hidden="1"/>
    </xf>
    <xf numFmtId="4" fontId="53" fillId="0" borderId="18" xfId="0" applyNumberFormat="1" applyFont="1" applyBorder="1" applyAlignment="1" applyProtection="1">
      <alignment horizontal="left" vertical="top"/>
      <protection hidden="1"/>
    </xf>
    <xf numFmtId="0" fontId="53" fillId="0" borderId="69" xfId="0" applyFont="1" applyBorder="1" applyAlignment="1" applyProtection="1">
      <alignment horizontal="center" vertical="top"/>
      <protection hidden="1"/>
    </xf>
    <xf numFmtId="4" fontId="53" fillId="0" borderId="48" xfId="0" applyNumberFormat="1" applyFont="1" applyBorder="1" applyAlignment="1" applyProtection="1">
      <alignment vertical="top"/>
      <protection hidden="1"/>
    </xf>
    <xf numFmtId="0" fontId="54" fillId="0" borderId="48" xfId="0" applyFont="1" applyBorder="1" applyAlignment="1" applyProtection="1">
      <alignment horizontal="center" vertical="top"/>
      <protection hidden="1"/>
    </xf>
    <xf numFmtId="185" fontId="54" fillId="0" borderId="48" xfId="34" applyNumberFormat="1" applyFont="1" applyBorder="1" applyAlignment="1" applyProtection="1">
      <alignment horizontal="left" vertical="top"/>
      <protection hidden="1"/>
    </xf>
    <xf numFmtId="4" fontId="53" fillId="0" borderId="70" xfId="0" applyNumberFormat="1" applyFont="1" applyBorder="1" applyAlignment="1" applyProtection="1">
      <alignment horizontal="left" vertical="top"/>
      <protection hidden="1"/>
    </xf>
    <xf numFmtId="167" fontId="43" fillId="26" borderId="54" xfId="63" applyNumberFormat="1" applyFont="1" applyFill="1" applyBorder="1" applyAlignment="1" applyProtection="1">
      <alignment horizontal="center" vertical="top"/>
      <protection hidden="1"/>
    </xf>
    <xf numFmtId="4" fontId="44" fillId="0" borderId="55" xfId="34" applyNumberFormat="1" applyFont="1" applyBorder="1" applyAlignment="1" applyProtection="1">
      <alignment horizontal="right" vertical="top"/>
      <protection hidden="1"/>
    </xf>
    <xf numFmtId="4" fontId="44" fillId="0" borderId="60" xfId="34" applyNumberFormat="1" applyFont="1" applyBorder="1" applyAlignment="1" applyProtection="1">
      <alignment horizontal="right" vertical="top"/>
      <protection hidden="1"/>
    </xf>
    <xf numFmtId="4" fontId="43" fillId="0" borderId="95" xfId="34" applyNumberFormat="1" applyFont="1" applyBorder="1" applyAlignment="1" applyProtection="1">
      <alignment horizontal="right" vertical="top"/>
      <protection hidden="1"/>
    </xf>
    <xf numFmtId="0" fontId="3" fillId="0" borderId="13" xfId="0" applyFont="1" applyBorder="1" applyAlignment="1">
      <alignment horizontal="center" vertical="center" wrapText="1"/>
    </xf>
    <xf numFmtId="194" fontId="83" fillId="0" borderId="13" xfId="0" applyNumberFormat="1" applyFont="1" applyBorder="1" applyAlignment="1">
      <alignment vertical="center" wrapText="1"/>
    </xf>
    <xf numFmtId="169" fontId="4" fillId="0" borderId="19" xfId="0" applyNumberFormat="1" applyFont="1" applyBorder="1" applyAlignment="1">
      <alignment horizontal="center" vertical="top" wrapText="1"/>
    </xf>
    <xf numFmtId="0" fontId="43" fillId="0" borderId="28" xfId="0" applyFont="1" applyBorder="1" applyAlignment="1" applyProtection="1">
      <alignment vertical="top"/>
      <protection hidden="1"/>
    </xf>
    <xf numFmtId="0" fontId="43" fillId="0" borderId="81" xfId="0" applyFont="1" applyBorder="1" applyAlignment="1" applyProtection="1">
      <alignment vertical="top"/>
      <protection hidden="1"/>
    </xf>
    <xf numFmtId="0" fontId="55" fillId="0" borderId="0" xfId="0" applyFont="1" applyAlignment="1" applyProtection="1">
      <alignment horizontal="center" vertical="top" wrapText="1"/>
      <protection hidden="1"/>
    </xf>
    <xf numFmtId="0" fontId="53" fillId="0" borderId="0" xfId="82" applyFont="1" applyAlignment="1" applyProtection="1">
      <alignment horizontal="center" vertical="top"/>
      <protection hidden="1"/>
    </xf>
    <xf numFmtId="185" fontId="55" fillId="0" borderId="0" xfId="34" applyNumberFormat="1" applyFont="1" applyFill="1" applyBorder="1" applyAlignment="1" applyProtection="1">
      <alignment horizontal="right" vertical="top" wrapText="1"/>
      <protection hidden="1"/>
    </xf>
    <xf numFmtId="0" fontId="58" fillId="24" borderId="0" xfId="0" applyFont="1" applyFill="1" applyAlignment="1" applyProtection="1">
      <alignment horizontal="right" vertical="top" wrapText="1"/>
      <protection hidden="1"/>
    </xf>
    <xf numFmtId="185" fontId="43" fillId="0" borderId="0" xfId="34" applyNumberFormat="1" applyFont="1" applyFill="1" applyBorder="1" applyAlignment="1" applyProtection="1">
      <alignment horizontal="left" vertical="top"/>
      <protection hidden="1"/>
    </xf>
    <xf numFmtId="185" fontId="44" fillId="0" borderId="0" xfId="34" applyNumberFormat="1" applyFont="1" applyBorder="1" applyAlignment="1" applyProtection="1">
      <alignment horizontal="left" vertical="top"/>
      <protection hidden="1"/>
    </xf>
    <xf numFmtId="4" fontId="44" fillId="0" borderId="0" xfId="82" applyNumberFormat="1" applyFont="1" applyAlignment="1" applyProtection="1">
      <alignment horizontal="right" vertical="top"/>
      <protection hidden="1"/>
    </xf>
    <xf numFmtId="185" fontId="65" fillId="0" borderId="0" xfId="34" applyNumberFormat="1" applyFont="1" applyBorder="1" applyAlignment="1" applyProtection="1">
      <alignment vertical="top"/>
      <protection hidden="1"/>
    </xf>
    <xf numFmtId="4" fontId="53" fillId="28" borderId="0" xfId="0" applyNumberFormat="1" applyFont="1" applyFill="1" applyAlignment="1" applyProtection="1">
      <alignment vertical="center" wrapText="1"/>
      <protection hidden="1"/>
    </xf>
    <xf numFmtId="185" fontId="53" fillId="28" borderId="0" xfId="34" applyNumberFormat="1" applyFont="1" applyFill="1" applyBorder="1" applyAlignment="1" applyProtection="1">
      <alignment vertical="center" wrapText="1"/>
      <protection hidden="1"/>
    </xf>
    <xf numFmtId="185" fontId="53" fillId="28" borderId="25" xfId="34" applyNumberFormat="1" applyFont="1" applyFill="1" applyBorder="1" applyAlignment="1" applyProtection="1">
      <alignment vertical="center" wrapText="1"/>
      <protection hidden="1"/>
    </xf>
    <xf numFmtId="0" fontId="60" fillId="0" borderId="27" xfId="0" quotePrefix="1" applyFont="1" applyBorder="1" applyAlignment="1" applyProtection="1">
      <alignment horizontal="center" vertical="center" wrapText="1"/>
      <protection hidden="1"/>
    </xf>
    <xf numFmtId="4" fontId="3" fillId="0" borderId="5" xfId="43" applyNumberFormat="1" applyFont="1" applyFill="1" applyBorder="1" applyAlignment="1" applyProtection="1">
      <alignment horizontal="right" vertical="top" wrapText="1"/>
      <protection hidden="1"/>
    </xf>
    <xf numFmtId="0" fontId="76" fillId="0" borderId="0" xfId="0" applyFont="1" applyAlignment="1" applyProtection="1">
      <alignment horizontal="left" vertical="top" wrapText="1"/>
      <protection hidden="1"/>
    </xf>
    <xf numFmtId="4" fontId="55" fillId="18" borderId="0" xfId="0" applyNumberFormat="1" applyFont="1" applyFill="1" applyAlignment="1" applyProtection="1">
      <alignment horizontal="right" vertical="top" wrapText="1"/>
      <protection hidden="1"/>
    </xf>
    <xf numFmtId="4" fontId="44" fillId="0" borderId="0" xfId="0" applyNumberFormat="1" applyFont="1" applyAlignment="1" applyProtection="1">
      <alignment horizontal="right" vertical="top" wrapText="1"/>
      <protection hidden="1"/>
    </xf>
    <xf numFmtId="4" fontId="43" fillId="18" borderId="0" xfId="0" applyNumberFormat="1" applyFont="1" applyFill="1" applyAlignment="1" applyProtection="1">
      <alignment horizontal="right" vertical="top" wrapText="1"/>
      <protection hidden="1"/>
    </xf>
    <xf numFmtId="4" fontId="44" fillId="24" borderId="0" xfId="0" applyNumberFormat="1" applyFont="1" applyFill="1" applyAlignment="1" applyProtection="1">
      <alignment horizontal="right" vertical="top" wrapText="1"/>
      <protection hidden="1"/>
    </xf>
    <xf numFmtId="4" fontId="54" fillId="24" borderId="0" xfId="0" applyNumberFormat="1" applyFont="1" applyFill="1" applyAlignment="1" applyProtection="1">
      <alignment horizontal="right" vertical="top"/>
      <protection hidden="1"/>
    </xf>
    <xf numFmtId="10" fontId="43" fillId="27" borderId="13" xfId="63" applyNumberFormat="1" applyFont="1" applyFill="1" applyBorder="1" applyAlignment="1" applyProtection="1">
      <alignment horizontal="left" vertical="top" wrapText="1"/>
      <protection locked="0" hidden="1"/>
    </xf>
    <xf numFmtId="0" fontId="43" fillId="20" borderId="13" xfId="61" applyFont="1" applyFill="1" applyBorder="1" applyAlignment="1" applyProtection="1">
      <alignment vertical="top" wrapText="1"/>
      <protection hidden="1"/>
    </xf>
    <xf numFmtId="0" fontId="44" fillId="0" borderId="27" xfId="79" applyFont="1" applyBorder="1" applyAlignment="1" applyProtection="1">
      <alignment horizontal="justify" vertical="top" wrapText="1"/>
      <protection hidden="1"/>
    </xf>
    <xf numFmtId="0" fontId="44" fillId="0" borderId="0" xfId="79" applyFont="1" applyFill="1" applyBorder="1" applyAlignment="1" applyProtection="1">
      <alignment horizontal="right" vertical="center"/>
      <protection hidden="1"/>
    </xf>
    <xf numFmtId="0" fontId="44" fillId="0" borderId="25" xfId="79" applyFont="1" applyFill="1" applyBorder="1" applyAlignment="1" applyProtection="1">
      <alignment horizontal="right" vertical="center"/>
      <protection hidden="1"/>
    </xf>
    <xf numFmtId="0" fontId="44" fillId="0" borderId="27" xfId="79" applyFont="1" applyBorder="1" applyAlignment="1" applyProtection="1">
      <alignment horizontal="justify" vertical="center" wrapText="1"/>
      <protection hidden="1"/>
    </xf>
    <xf numFmtId="0" fontId="44" fillId="0" borderId="0" xfId="79" applyFont="1" applyBorder="1" applyAlignment="1" applyProtection="1">
      <alignment horizontal="right" vertical="center"/>
      <protection hidden="1"/>
    </xf>
    <xf numFmtId="0" fontId="44" fillId="0" borderId="25" xfId="79" applyFont="1" applyBorder="1" applyAlignment="1" applyProtection="1">
      <alignment horizontal="right" vertical="center"/>
      <protection hidden="1"/>
    </xf>
    <xf numFmtId="0" fontId="43" fillId="0" borderId="13" xfId="61" applyFont="1" applyBorder="1" applyAlignment="1" applyProtection="1">
      <alignment horizontal="center" vertical="top" wrapText="1"/>
      <protection hidden="1"/>
    </xf>
    <xf numFmtId="4" fontId="44" fillId="0" borderId="0" xfId="73" applyNumberFormat="1" applyFont="1" applyProtection="1">
      <protection hidden="1"/>
    </xf>
    <xf numFmtId="0" fontId="44" fillId="0" borderId="25" xfId="76" applyFont="1" applyBorder="1" applyAlignment="1" applyProtection="1">
      <alignment vertical="center" wrapText="1"/>
      <protection hidden="1"/>
    </xf>
    <xf numFmtId="0" fontId="43" fillId="19" borderId="13" xfId="76" applyFont="1" applyFill="1" applyBorder="1" applyAlignment="1" applyProtection="1">
      <alignment horizontal="center" vertical="center" wrapText="1"/>
      <protection locked="0"/>
    </xf>
    <xf numFmtId="185" fontId="43" fillId="0" borderId="0" xfId="34" applyNumberFormat="1" applyFont="1" applyBorder="1" applyAlignment="1" applyProtection="1">
      <alignment horizontal="left" vertical="top"/>
      <protection hidden="1"/>
    </xf>
    <xf numFmtId="4" fontId="53" fillId="0" borderId="48" xfId="0" applyNumberFormat="1" applyFont="1" applyBorder="1" applyAlignment="1" applyProtection="1">
      <alignment horizontal="left" vertical="top"/>
      <protection hidden="1"/>
    </xf>
    <xf numFmtId="4" fontId="44" fillId="32" borderId="44" xfId="34" applyNumberFormat="1" applyFont="1" applyFill="1" applyBorder="1" applyAlignment="1" applyProtection="1">
      <alignment horizontal="center" vertical="top" wrapText="1"/>
      <protection locked="0"/>
    </xf>
    <xf numFmtId="9" fontId="54" fillId="0" borderId="0" xfId="0" applyNumberFormat="1" applyFont="1" applyAlignment="1" applyProtection="1">
      <alignment horizontal="center" vertical="top"/>
      <protection hidden="1"/>
    </xf>
    <xf numFmtId="3" fontId="44" fillId="0" borderId="0" xfId="0" applyNumberFormat="1" applyFont="1" applyAlignment="1" applyProtection="1">
      <alignment horizontal="right" vertical="top"/>
      <protection hidden="1"/>
    </xf>
    <xf numFmtId="0" fontId="78" fillId="0" borderId="0" xfId="0" applyFont="1" applyAlignment="1" applyProtection="1">
      <alignment horizontal="center" vertical="top"/>
      <protection hidden="1"/>
    </xf>
    <xf numFmtId="185" fontId="44" fillId="0" borderId="0" xfId="0" applyNumberFormat="1" applyFont="1" applyAlignment="1" applyProtection="1">
      <alignment horizontal="center" vertical="top"/>
      <protection hidden="1"/>
    </xf>
    <xf numFmtId="4" fontId="43" fillId="0" borderId="0" xfId="34" applyNumberFormat="1" applyFont="1" applyBorder="1" applyAlignment="1" applyProtection="1">
      <alignment horizontal="right"/>
      <protection hidden="1"/>
    </xf>
    <xf numFmtId="0" fontId="43" fillId="0" borderId="0" xfId="82" applyFont="1" applyAlignment="1" applyProtection="1">
      <alignment horizontal="left" vertical="top"/>
      <protection hidden="1"/>
    </xf>
    <xf numFmtId="185" fontId="53" fillId="0" borderId="0" xfId="34" applyNumberFormat="1" applyFont="1" applyBorder="1" applyAlignment="1" applyProtection="1">
      <alignment horizontal="right" vertical="top"/>
      <protection hidden="1"/>
    </xf>
    <xf numFmtId="185" fontId="53" fillId="0" borderId="48" xfId="34" applyNumberFormat="1" applyFont="1" applyBorder="1" applyAlignment="1" applyProtection="1">
      <alignment horizontal="right" vertical="top"/>
      <protection hidden="1"/>
    </xf>
    <xf numFmtId="169" fontId="4" fillId="0" borderId="44" xfId="0" applyNumberFormat="1" applyFont="1" applyBorder="1" applyAlignment="1">
      <alignment horizontal="center" vertical="top" wrapText="1"/>
    </xf>
    <xf numFmtId="0" fontId="55" fillId="0" borderId="25" xfId="0" applyFont="1" applyBorder="1" applyAlignment="1" applyProtection="1">
      <alignment vertical="top"/>
      <protection hidden="1"/>
    </xf>
    <xf numFmtId="0" fontId="43" fillId="0" borderId="0" xfId="61" applyFont="1" applyAlignment="1" applyProtection="1">
      <alignment horizontal="right"/>
      <protection hidden="1"/>
    </xf>
    <xf numFmtId="185" fontId="65" fillId="24" borderId="70" xfId="34" applyNumberFormat="1" applyFont="1" applyFill="1" applyBorder="1" applyAlignment="1" applyProtection="1">
      <alignment vertical="top"/>
      <protection hidden="1"/>
    </xf>
    <xf numFmtId="0" fontId="43" fillId="18" borderId="84" xfId="0" applyFont="1" applyFill="1" applyBorder="1" applyAlignment="1" applyProtection="1">
      <alignment horizontal="center" vertical="center"/>
      <protection hidden="1"/>
    </xf>
    <xf numFmtId="1" fontId="43" fillId="18" borderId="87" xfId="0" applyNumberFormat="1" applyFont="1" applyFill="1" applyBorder="1" applyAlignment="1" applyProtection="1">
      <alignment horizontal="left" vertical="center"/>
      <protection hidden="1"/>
    </xf>
    <xf numFmtId="0" fontId="44" fillId="18" borderId="87" xfId="0" applyFont="1" applyFill="1" applyBorder="1" applyAlignment="1" applyProtection="1">
      <alignment vertical="center"/>
      <protection hidden="1"/>
    </xf>
    <xf numFmtId="0" fontId="44" fillId="18" borderId="87" xfId="0" applyFont="1" applyFill="1" applyBorder="1" applyAlignment="1" applyProtection="1">
      <alignment horizontal="center" vertical="center"/>
      <protection hidden="1"/>
    </xf>
    <xf numFmtId="185" fontId="44" fillId="18" borderId="87" xfId="34" applyNumberFormat="1" applyFont="1" applyFill="1" applyBorder="1" applyAlignment="1" applyProtection="1">
      <alignment horizontal="center" vertical="center"/>
      <protection hidden="1"/>
    </xf>
    <xf numFmtId="4" fontId="43" fillId="18" borderId="87" xfId="34" applyNumberFormat="1" applyFont="1" applyFill="1" applyBorder="1" applyAlignment="1" applyProtection="1">
      <alignment vertical="center"/>
      <protection hidden="1"/>
    </xf>
    <xf numFmtId="4" fontId="43" fillId="18" borderId="85" xfId="34" applyNumberFormat="1" applyFont="1" applyFill="1" applyBorder="1" applyAlignment="1" applyProtection="1">
      <alignment vertical="center"/>
      <protection hidden="1"/>
    </xf>
    <xf numFmtId="4" fontId="43" fillId="18" borderId="88" xfId="0" applyNumberFormat="1" applyFont="1" applyFill="1" applyBorder="1" applyAlignment="1" applyProtection="1">
      <alignment horizontal="right" vertical="center"/>
      <protection hidden="1"/>
    </xf>
    <xf numFmtId="0" fontId="44" fillId="0" borderId="0" xfId="0" applyFont="1" applyAlignment="1" applyProtection="1">
      <alignment horizontal="center" vertical="center"/>
      <protection hidden="1"/>
    </xf>
    <xf numFmtId="0" fontId="43" fillId="18" borderId="13" xfId="0" applyFont="1" applyFill="1" applyBorder="1" applyAlignment="1" applyProtection="1">
      <alignment horizontal="center" vertical="center"/>
      <protection hidden="1"/>
    </xf>
    <xf numFmtId="1" fontId="43" fillId="18" borderId="13" xfId="0" applyNumberFormat="1" applyFont="1" applyFill="1" applyBorder="1" applyAlignment="1" applyProtection="1">
      <alignment horizontal="left" vertical="center"/>
      <protection hidden="1"/>
    </xf>
    <xf numFmtId="0" fontId="44" fillId="18" borderId="13" xfId="0" applyFont="1" applyFill="1" applyBorder="1" applyAlignment="1" applyProtection="1">
      <alignment vertical="center"/>
      <protection hidden="1"/>
    </xf>
    <xf numFmtId="0" fontId="44" fillId="18" borderId="13" xfId="0" applyFont="1" applyFill="1" applyBorder="1" applyAlignment="1" applyProtection="1">
      <alignment horizontal="center" vertical="center"/>
      <protection hidden="1"/>
    </xf>
    <xf numFmtId="185" fontId="44" fillId="18" borderId="13" xfId="34" applyNumberFormat="1" applyFont="1" applyFill="1" applyBorder="1" applyAlignment="1" applyProtection="1">
      <alignment horizontal="center" vertical="center"/>
      <protection hidden="1"/>
    </xf>
    <xf numFmtId="4" fontId="43" fillId="18" borderId="13" xfId="34" applyNumberFormat="1" applyFont="1" applyFill="1" applyBorder="1" applyAlignment="1" applyProtection="1">
      <alignment vertical="center"/>
      <protection hidden="1"/>
    </xf>
    <xf numFmtId="1" fontId="43" fillId="18" borderId="13" xfId="0" applyNumberFormat="1" applyFont="1" applyFill="1" applyBorder="1" applyAlignment="1" applyProtection="1">
      <alignment horizontal="left" vertical="center" wrapText="1"/>
      <protection hidden="1"/>
    </xf>
    <xf numFmtId="14" fontId="43" fillId="0" borderId="0" xfId="0" applyNumberFormat="1" applyFont="1" applyAlignment="1" applyProtection="1">
      <alignment horizontal="left" vertical="top"/>
      <protection hidden="1"/>
    </xf>
    <xf numFmtId="14" fontId="44" fillId="0" borderId="0" xfId="0" applyNumberFormat="1" applyFont="1" applyAlignment="1" applyProtection="1">
      <alignment horizontal="left" vertical="top"/>
      <protection hidden="1"/>
    </xf>
    <xf numFmtId="0" fontId="43" fillId="30" borderId="87" xfId="0" applyFont="1" applyFill="1" applyBorder="1" applyAlignment="1" applyProtection="1">
      <alignment horizontal="left" vertical="top"/>
      <protection hidden="1"/>
    </xf>
    <xf numFmtId="0" fontId="42" fillId="0" borderId="13" xfId="80" applyFont="1" applyBorder="1" applyAlignment="1" applyProtection="1">
      <alignment horizontal="center" vertical="center"/>
      <protection hidden="1"/>
    </xf>
    <xf numFmtId="0" fontId="50" fillId="0" borderId="22" xfId="80" applyFont="1" applyBorder="1" applyAlignment="1" applyProtection="1">
      <alignment horizontal="right" vertical="center"/>
      <protection hidden="1"/>
    </xf>
    <xf numFmtId="0" fontId="50" fillId="0" borderId="0" xfId="80" applyFont="1" applyAlignment="1" applyProtection="1">
      <alignment horizontal="right" vertical="center"/>
      <protection hidden="1"/>
    </xf>
    <xf numFmtId="0" fontId="50" fillId="0" borderId="13" xfId="80" applyFont="1" applyBorder="1" applyAlignment="1" applyProtection="1">
      <alignment horizontal="center" vertical="center"/>
      <protection hidden="1"/>
    </xf>
    <xf numFmtId="0" fontId="52" fillId="0" borderId="24" xfId="80" applyFont="1" applyBorder="1" applyAlignment="1" applyProtection="1">
      <alignment horizontal="right" vertical="center"/>
      <protection hidden="1"/>
    </xf>
    <xf numFmtId="0" fontId="52" fillId="0" borderId="25" xfId="80" applyFont="1" applyBorder="1" applyAlignment="1" applyProtection="1">
      <alignment horizontal="right" vertical="center"/>
      <protection hidden="1"/>
    </xf>
    <xf numFmtId="0" fontId="43" fillId="0" borderId="51" xfId="80" applyFont="1" applyBorder="1" applyAlignment="1" applyProtection="1">
      <alignment horizontal="center" vertical="center"/>
      <protection hidden="1"/>
    </xf>
    <xf numFmtId="0" fontId="43" fillId="0" borderId="5" xfId="80" applyFont="1" applyBorder="1" applyAlignment="1" applyProtection="1">
      <alignment horizontal="center" vertical="center"/>
      <protection hidden="1"/>
    </xf>
    <xf numFmtId="0" fontId="43" fillId="0" borderId="44" xfId="80" applyFont="1" applyBorder="1" applyAlignment="1" applyProtection="1">
      <alignment horizontal="center" vertical="center"/>
      <protection hidden="1"/>
    </xf>
    <xf numFmtId="0" fontId="45" fillId="0" borderId="14" xfId="80" applyFont="1" applyBorder="1" applyAlignment="1" applyProtection="1">
      <alignment horizontal="center" vertical="center" textRotation="180"/>
      <protection hidden="1"/>
    </xf>
    <xf numFmtId="0" fontId="45" fillId="0" borderId="15" xfId="80" applyFont="1" applyBorder="1" applyAlignment="1" applyProtection="1">
      <alignment horizontal="center" vertical="center" textRotation="180"/>
      <protection hidden="1"/>
    </xf>
    <xf numFmtId="0" fontId="45" fillId="0" borderId="16" xfId="80" applyFont="1" applyBorder="1" applyAlignment="1" applyProtection="1">
      <alignment horizontal="center" vertical="center" textRotation="180"/>
      <protection hidden="1"/>
    </xf>
    <xf numFmtId="0" fontId="57" fillId="0" borderId="71" xfId="80" applyFont="1" applyBorder="1" applyAlignment="1" applyProtection="1">
      <alignment horizontal="center" vertical="center" wrapText="1"/>
      <protection hidden="1"/>
    </xf>
    <xf numFmtId="0" fontId="57" fillId="0" borderId="40" xfId="80" applyFont="1" applyBorder="1" applyAlignment="1" applyProtection="1">
      <alignment horizontal="center" vertical="center" wrapText="1"/>
      <protection hidden="1"/>
    </xf>
    <xf numFmtId="0" fontId="57" fillId="0" borderId="33" xfId="80" applyFont="1" applyBorder="1" applyAlignment="1" applyProtection="1">
      <alignment horizontal="center" vertical="center" wrapText="1"/>
      <protection hidden="1"/>
    </xf>
    <xf numFmtId="0" fontId="47" fillId="0" borderId="14" xfId="80" applyFont="1" applyBorder="1" applyAlignment="1" applyProtection="1">
      <alignment horizontal="center" vertical="center" textRotation="90"/>
      <protection hidden="1"/>
    </xf>
    <xf numFmtId="0" fontId="47" fillId="0" borderId="15" xfId="80" applyFont="1" applyBorder="1" applyAlignment="1" applyProtection="1">
      <alignment horizontal="center" vertical="center" textRotation="90"/>
      <protection hidden="1"/>
    </xf>
    <xf numFmtId="0" fontId="47" fillId="0" borderId="16" xfId="80" applyFont="1" applyBorder="1" applyAlignment="1" applyProtection="1">
      <alignment horizontal="center" vertical="center" textRotation="90"/>
      <protection hidden="1"/>
    </xf>
    <xf numFmtId="0" fontId="48" fillId="21" borderId="21" xfId="80" applyFont="1" applyFill="1" applyBorder="1" applyAlignment="1" applyProtection="1">
      <alignment horizontal="center" vertical="center"/>
      <protection hidden="1"/>
    </xf>
    <xf numFmtId="0" fontId="48" fillId="21" borderId="41" xfId="80" applyFont="1" applyFill="1" applyBorder="1" applyAlignment="1" applyProtection="1">
      <alignment horizontal="center" vertical="center"/>
      <protection hidden="1"/>
    </xf>
    <xf numFmtId="0" fontId="48" fillId="21" borderId="36" xfId="80" applyFont="1" applyFill="1" applyBorder="1" applyAlignment="1" applyProtection="1">
      <alignment horizontal="center" vertical="center"/>
      <protection hidden="1"/>
    </xf>
    <xf numFmtId="0" fontId="55" fillId="0" borderId="41" xfId="80" applyFont="1" applyBorder="1" applyAlignment="1" applyProtection="1">
      <alignment horizontal="justify" vertical="center"/>
      <protection hidden="1"/>
    </xf>
    <xf numFmtId="0" fontId="55" fillId="0" borderId="36" xfId="80" applyFont="1" applyBorder="1" applyAlignment="1" applyProtection="1">
      <alignment horizontal="justify" vertical="center"/>
      <protection hidden="1"/>
    </xf>
    <xf numFmtId="0" fontId="49" fillId="0" borderId="41" xfId="80" applyFont="1" applyBorder="1" applyAlignment="1" applyProtection="1">
      <alignment horizontal="justify" vertical="center"/>
      <protection hidden="1"/>
    </xf>
    <xf numFmtId="0" fontId="49" fillId="0" borderId="36" xfId="80" applyFont="1" applyBorder="1" applyAlignment="1" applyProtection="1">
      <alignment horizontal="justify" vertical="center"/>
      <protection hidden="1"/>
    </xf>
    <xf numFmtId="0" fontId="42" fillId="0" borderId="22" xfId="80" applyFont="1" applyBorder="1" applyProtection="1">
      <protection hidden="1"/>
    </xf>
    <xf numFmtId="0" fontId="42" fillId="0" borderId="0" xfId="80" applyFont="1" applyProtection="1">
      <protection hidden="1"/>
    </xf>
    <xf numFmtId="0" fontId="42" fillId="0" borderId="23" xfId="80" applyFont="1" applyBorder="1" applyProtection="1">
      <protection hidden="1"/>
    </xf>
    <xf numFmtId="0" fontId="50" fillId="0" borderId="47" xfId="80" applyFont="1" applyBorder="1" applyAlignment="1" applyProtection="1">
      <alignment horizontal="right" vertical="center"/>
      <protection hidden="1"/>
    </xf>
    <xf numFmtId="0" fontId="50" fillId="0" borderId="27" xfId="80" applyFont="1" applyBorder="1" applyAlignment="1" applyProtection="1">
      <alignment horizontal="right" vertical="center"/>
      <protection hidden="1"/>
    </xf>
    <xf numFmtId="0" fontId="52" fillId="0" borderId="22" xfId="80" applyFont="1" applyBorder="1" applyAlignment="1" applyProtection="1">
      <alignment horizontal="right" vertical="center"/>
      <protection hidden="1"/>
    </xf>
    <xf numFmtId="0" fontId="52" fillId="0" borderId="0" xfId="80" applyFont="1" applyAlignment="1" applyProtection="1">
      <alignment horizontal="right" vertical="center"/>
      <protection hidden="1"/>
    </xf>
    <xf numFmtId="0" fontId="53" fillId="31" borderId="0" xfId="61" applyFont="1" applyFill="1" applyAlignment="1" applyProtection="1">
      <alignment horizontal="left" vertical="top" wrapText="1"/>
      <protection hidden="1"/>
    </xf>
    <xf numFmtId="0" fontId="54" fillId="0" borderId="0" xfId="61" applyFont="1" applyAlignment="1" applyProtection="1">
      <alignment horizontal="left" vertical="top" wrapText="1"/>
      <protection hidden="1"/>
    </xf>
    <xf numFmtId="0" fontId="54" fillId="0" borderId="18" xfId="61" applyFont="1" applyBorder="1" applyAlignment="1" applyProtection="1">
      <alignment horizontal="left" vertical="top" wrapText="1"/>
      <protection hidden="1"/>
    </xf>
    <xf numFmtId="0" fontId="54" fillId="0" borderId="0" xfId="61" applyFont="1" applyAlignment="1" applyProtection="1">
      <alignment horizontal="justify" vertical="top" wrapText="1"/>
      <protection hidden="1"/>
    </xf>
    <xf numFmtId="0" fontId="54" fillId="0" borderId="18" xfId="61" applyFont="1" applyBorder="1" applyAlignment="1" applyProtection="1">
      <alignment horizontal="justify" vertical="top" wrapText="1"/>
      <protection hidden="1"/>
    </xf>
    <xf numFmtId="0" fontId="54" fillId="0" borderId="0" xfId="61" applyFont="1" applyAlignment="1" applyProtection="1">
      <alignment vertical="top" wrapText="1"/>
      <protection hidden="1"/>
    </xf>
    <xf numFmtId="0" fontId="54" fillId="0" borderId="18" xfId="61" applyFont="1" applyBorder="1" applyAlignment="1" applyProtection="1">
      <alignment vertical="top" wrapText="1"/>
      <protection hidden="1"/>
    </xf>
    <xf numFmtId="0" fontId="46" fillId="0" borderId="0" xfId="61" applyFont="1" applyAlignment="1" applyProtection="1">
      <alignment horizontal="right" vertical="top" wrapText="1"/>
      <protection hidden="1"/>
    </xf>
    <xf numFmtId="0" fontId="56" fillId="22" borderId="63" xfId="61" applyFont="1" applyFill="1" applyBorder="1" applyAlignment="1" applyProtection="1">
      <alignment horizontal="center" vertical="center" wrapText="1"/>
      <protection hidden="1"/>
    </xf>
    <xf numFmtId="0" fontId="56" fillId="22" borderId="67" xfId="61" applyFont="1" applyFill="1" applyBorder="1" applyAlignment="1" applyProtection="1">
      <alignment horizontal="center" vertical="center" wrapText="1"/>
      <protection hidden="1"/>
    </xf>
    <xf numFmtId="0" fontId="56" fillId="22" borderId="68" xfId="61" applyFont="1" applyFill="1" applyBorder="1" applyAlignment="1" applyProtection="1">
      <alignment horizontal="center" vertical="center" wrapText="1"/>
      <protection hidden="1"/>
    </xf>
    <xf numFmtId="0" fontId="43" fillId="0" borderId="25" xfId="76" applyFont="1" applyBorder="1" applyAlignment="1" applyProtection="1">
      <alignment horizontal="center" vertical="center" wrapText="1"/>
      <protection hidden="1"/>
    </xf>
    <xf numFmtId="0" fontId="43" fillId="0" borderId="5" xfId="76" applyFont="1" applyBorder="1" applyAlignment="1" applyProtection="1">
      <alignment horizontal="center" vertical="center"/>
      <protection hidden="1"/>
    </xf>
    <xf numFmtId="0" fontId="56" fillId="23" borderId="0" xfId="76" applyFont="1" applyFill="1" applyAlignment="1" applyProtection="1">
      <alignment horizontal="center" vertical="center"/>
      <protection hidden="1"/>
    </xf>
    <xf numFmtId="0" fontId="44" fillId="0" borderId="0" xfId="85" applyFont="1" applyAlignment="1" applyProtection="1">
      <alignment horizontal="center"/>
      <protection hidden="1"/>
    </xf>
    <xf numFmtId="0" fontId="55" fillId="0" borderId="17" xfId="0" applyFont="1" applyBorder="1" applyAlignment="1" applyProtection="1">
      <alignment horizontal="center" vertical="top" wrapText="1"/>
      <protection hidden="1"/>
    </xf>
    <xf numFmtId="0" fontId="55" fillId="0" borderId="0" xfId="0" applyFont="1" applyAlignment="1" applyProtection="1">
      <alignment horizontal="center" vertical="top" wrapText="1"/>
      <protection hidden="1"/>
    </xf>
    <xf numFmtId="0" fontId="55" fillId="0" borderId="18" xfId="0" applyFont="1" applyBorder="1" applyAlignment="1" applyProtection="1">
      <alignment horizontal="center" vertical="top" wrapText="1"/>
      <protection hidden="1"/>
    </xf>
    <xf numFmtId="0" fontId="53" fillId="0" borderId="17" xfId="82" applyFont="1" applyBorder="1" applyAlignment="1" applyProtection="1">
      <alignment horizontal="center" vertical="top"/>
      <protection hidden="1"/>
    </xf>
    <xf numFmtId="0" fontId="53" fillId="0" borderId="0" xfId="82" applyFont="1" applyAlignment="1" applyProtection="1">
      <alignment horizontal="center" vertical="top"/>
      <protection hidden="1"/>
    </xf>
    <xf numFmtId="0" fontId="53" fillId="0" borderId="18" xfId="82" applyFont="1" applyBorder="1" applyAlignment="1" applyProtection="1">
      <alignment horizontal="center" vertical="top"/>
      <protection hidden="1"/>
    </xf>
    <xf numFmtId="0" fontId="44" fillId="0" borderId="17" xfId="0" applyFont="1" applyBorder="1" applyAlignment="1" applyProtection="1">
      <alignment horizontal="left" vertical="top" wrapText="1"/>
      <protection hidden="1"/>
    </xf>
    <xf numFmtId="0" fontId="44" fillId="0" borderId="0" xfId="0" applyFont="1" applyAlignment="1" applyProtection="1">
      <alignment horizontal="left" vertical="top" wrapText="1"/>
      <protection hidden="1"/>
    </xf>
    <xf numFmtId="0" fontId="44" fillId="0" borderId="18" xfId="0" applyFont="1" applyBorder="1" applyAlignment="1" applyProtection="1">
      <alignment horizontal="left" vertical="top" wrapText="1"/>
      <protection hidden="1"/>
    </xf>
    <xf numFmtId="0" fontId="43" fillId="18" borderId="85" xfId="0" applyFont="1" applyFill="1" applyBorder="1" applyAlignment="1" applyProtection="1">
      <alignment horizontal="left" vertical="top" wrapText="1"/>
      <protection hidden="1"/>
    </xf>
    <xf numFmtId="0" fontId="43" fillId="18" borderId="4" xfId="0" applyFont="1" applyFill="1" applyBorder="1" applyAlignment="1" applyProtection="1">
      <alignment horizontal="left" vertical="top" wrapText="1"/>
      <protection hidden="1"/>
    </xf>
    <xf numFmtId="0" fontId="43" fillId="18" borderId="86" xfId="0" applyFont="1" applyFill="1" applyBorder="1" applyAlignment="1" applyProtection="1">
      <alignment horizontal="left" vertical="top" wrapText="1"/>
      <protection hidden="1"/>
    </xf>
    <xf numFmtId="0" fontId="43" fillId="18" borderId="51" xfId="0" applyFont="1" applyFill="1" applyBorder="1" applyAlignment="1" applyProtection="1">
      <alignment horizontal="left" vertical="top" wrapText="1"/>
      <protection hidden="1"/>
    </xf>
    <xf numFmtId="0" fontId="43" fillId="18" borderId="5" xfId="0" applyFont="1" applyFill="1" applyBorder="1" applyAlignment="1" applyProtection="1">
      <alignment horizontal="left" vertical="top" wrapText="1"/>
      <protection hidden="1"/>
    </xf>
    <xf numFmtId="0" fontId="43" fillId="18" borderId="44" xfId="0" applyFont="1" applyFill="1" applyBorder="1" applyAlignment="1" applyProtection="1">
      <alignment horizontal="left" vertical="top" wrapText="1"/>
      <protection hidden="1"/>
    </xf>
    <xf numFmtId="0" fontId="76" fillId="0" borderId="5" xfId="0" applyFont="1" applyBorder="1" applyAlignment="1" applyProtection="1">
      <alignment horizontal="left" vertical="top" wrapText="1"/>
      <protection hidden="1"/>
    </xf>
    <xf numFmtId="0" fontId="76" fillId="0" borderId="20" xfId="0" applyFont="1" applyBorder="1" applyAlignment="1" applyProtection="1">
      <alignment horizontal="left" vertical="top" wrapText="1"/>
      <protection hidden="1"/>
    </xf>
    <xf numFmtId="4" fontId="43" fillId="0" borderId="0" xfId="0" applyNumberFormat="1" applyFont="1" applyAlignment="1" applyProtection="1">
      <alignment horizontal="left" vertical="top"/>
      <protection hidden="1"/>
    </xf>
    <xf numFmtId="185" fontId="43" fillId="0" borderId="0" xfId="34" applyNumberFormat="1" applyFont="1" applyBorder="1" applyAlignment="1" applyProtection="1">
      <alignment horizontal="left" vertical="top"/>
      <protection hidden="1"/>
    </xf>
    <xf numFmtId="0" fontId="43" fillId="28" borderId="46" xfId="0" applyFont="1" applyFill="1" applyBorder="1" applyAlignment="1" applyProtection="1">
      <alignment horizontal="center" vertical="center" wrapText="1"/>
      <protection hidden="1"/>
    </xf>
    <xf numFmtId="0" fontId="43" fillId="28" borderId="15" xfId="0" applyFont="1" applyFill="1" applyBorder="1" applyAlignment="1" applyProtection="1">
      <alignment horizontal="center" vertical="center" wrapText="1"/>
      <protection hidden="1"/>
    </xf>
    <xf numFmtId="0" fontId="43" fillId="28" borderId="16" xfId="0" applyFont="1" applyFill="1" applyBorder="1" applyAlignment="1" applyProtection="1">
      <alignment horizontal="center" vertical="center" wrapText="1"/>
      <protection hidden="1"/>
    </xf>
    <xf numFmtId="0" fontId="43" fillId="18" borderId="13" xfId="0" applyFont="1" applyFill="1" applyBorder="1" applyAlignment="1" applyProtection="1">
      <alignment horizontal="center" vertical="center"/>
      <protection hidden="1"/>
    </xf>
    <xf numFmtId="0" fontId="77" fillId="0" borderId="31" xfId="0" applyFont="1" applyBorder="1" applyAlignment="1" applyProtection="1">
      <alignment horizontal="left" vertical="top" wrapText="1"/>
      <protection hidden="1"/>
    </xf>
    <xf numFmtId="0" fontId="77" fillId="0" borderId="5" xfId="0" applyFont="1" applyBorder="1" applyAlignment="1" applyProtection="1">
      <alignment horizontal="left" vertical="top" wrapText="1"/>
      <protection hidden="1"/>
    </xf>
    <xf numFmtId="0" fontId="61" fillId="0" borderId="0" xfId="0" applyFont="1" applyAlignment="1" applyProtection="1">
      <alignment horizontal="left" vertical="top" wrapText="1"/>
      <protection hidden="1"/>
    </xf>
    <xf numFmtId="0" fontId="43" fillId="28" borderId="30" xfId="0" applyFont="1" applyFill="1" applyBorder="1" applyAlignment="1" applyProtection="1">
      <alignment horizontal="center" vertical="center" wrapText="1"/>
      <protection hidden="1"/>
    </xf>
    <xf numFmtId="0" fontId="43" fillId="28" borderId="39" xfId="0" applyFont="1" applyFill="1" applyBorder="1" applyAlignment="1" applyProtection="1">
      <alignment horizontal="center" vertical="center" wrapText="1"/>
      <protection hidden="1"/>
    </xf>
    <xf numFmtId="0" fontId="55" fillId="0" borderId="25" xfId="0" applyFont="1" applyBorder="1" applyAlignment="1" applyProtection="1">
      <alignment horizontal="left" vertical="top" wrapText="1"/>
      <protection hidden="1"/>
    </xf>
    <xf numFmtId="0" fontId="43" fillId="0" borderId="0" xfId="0" applyFont="1" applyAlignment="1" applyProtection="1">
      <alignment horizontal="left" vertical="top" wrapText="1"/>
      <protection hidden="1"/>
    </xf>
    <xf numFmtId="0" fontId="43" fillId="0" borderId="0" xfId="82" applyFont="1" applyAlignment="1" applyProtection="1">
      <alignment horizontal="center"/>
      <protection hidden="1"/>
    </xf>
    <xf numFmtId="0" fontId="43" fillId="28" borderId="49" xfId="0" applyFont="1" applyFill="1" applyBorder="1" applyAlignment="1" applyProtection="1">
      <alignment horizontal="center" vertical="center" wrapText="1"/>
      <protection hidden="1"/>
    </xf>
    <xf numFmtId="0" fontId="43" fillId="28" borderId="55" xfId="0" applyFont="1" applyFill="1" applyBorder="1" applyAlignment="1" applyProtection="1">
      <alignment horizontal="center" vertical="center" wrapText="1"/>
      <protection hidden="1"/>
    </xf>
    <xf numFmtId="0" fontId="43" fillId="28" borderId="50" xfId="0" applyFont="1" applyFill="1" applyBorder="1" applyAlignment="1" applyProtection="1">
      <alignment horizontal="center" vertical="center" wrapText="1"/>
      <protection hidden="1"/>
    </xf>
    <xf numFmtId="185" fontId="43" fillId="28" borderId="64" xfId="34" applyNumberFormat="1" applyFont="1" applyFill="1" applyBorder="1" applyAlignment="1" applyProtection="1">
      <alignment horizontal="center" vertical="center" wrapText="1"/>
      <protection hidden="1"/>
    </xf>
    <xf numFmtId="185" fontId="43" fillId="28" borderId="13" xfId="34" applyNumberFormat="1" applyFont="1" applyFill="1" applyBorder="1" applyAlignment="1" applyProtection="1">
      <alignment horizontal="center" vertical="center" wrapText="1"/>
      <protection hidden="1"/>
    </xf>
    <xf numFmtId="185" fontId="43" fillId="28" borderId="46" xfId="34" applyNumberFormat="1" applyFont="1" applyFill="1" applyBorder="1" applyAlignment="1" applyProtection="1">
      <alignment horizontal="center" vertical="center" wrapText="1"/>
      <protection hidden="1"/>
    </xf>
    <xf numFmtId="185" fontId="43" fillId="28" borderId="15" xfId="34" applyNumberFormat="1" applyFont="1" applyFill="1" applyBorder="1" applyAlignment="1" applyProtection="1">
      <alignment horizontal="center" vertical="center" wrapText="1"/>
      <protection hidden="1"/>
    </xf>
    <xf numFmtId="185" fontId="43" fillId="28" borderId="16" xfId="34" applyNumberFormat="1" applyFont="1" applyFill="1" applyBorder="1" applyAlignment="1" applyProtection="1">
      <alignment horizontal="center" vertical="center" wrapText="1"/>
      <protection hidden="1"/>
    </xf>
    <xf numFmtId="185" fontId="65" fillId="0" borderId="48" xfId="34" applyNumberFormat="1" applyFont="1" applyBorder="1" applyAlignment="1" applyProtection="1">
      <alignment horizontal="center" vertical="top"/>
      <protection hidden="1"/>
    </xf>
    <xf numFmtId="0" fontId="65" fillId="0" borderId="48" xfId="0" applyFont="1" applyBorder="1" applyAlignment="1" applyProtection="1">
      <alignment horizontal="center" vertical="center" wrapText="1"/>
      <protection hidden="1"/>
    </xf>
    <xf numFmtId="0" fontId="65" fillId="0" borderId="48" xfId="0" applyFont="1" applyBorder="1" applyAlignment="1" applyProtection="1">
      <alignment horizontal="right" vertical="center" wrapText="1"/>
      <protection hidden="1"/>
    </xf>
    <xf numFmtId="0" fontId="43" fillId="0" borderId="0" xfId="0" applyFont="1" applyAlignment="1" applyProtection="1">
      <alignment horizontal="left" vertical="top"/>
      <protection hidden="1"/>
    </xf>
    <xf numFmtId="0" fontId="43" fillId="28" borderId="72" xfId="0" applyFont="1" applyFill="1" applyBorder="1" applyAlignment="1" applyProtection="1">
      <alignment horizontal="center" vertical="center" wrapText="1"/>
      <protection hidden="1"/>
    </xf>
    <xf numFmtId="0" fontId="43" fillId="28" borderId="67" xfId="0" applyFont="1" applyFill="1" applyBorder="1" applyAlignment="1" applyProtection="1">
      <alignment horizontal="center" vertical="center" wrapText="1"/>
      <protection hidden="1"/>
    </xf>
    <xf numFmtId="0" fontId="43" fillId="28" borderId="73" xfId="0" applyFont="1" applyFill="1" applyBorder="1" applyAlignment="1" applyProtection="1">
      <alignment horizontal="center" vertical="center" wrapText="1"/>
      <protection hidden="1"/>
    </xf>
    <xf numFmtId="0" fontId="51" fillId="28" borderId="13" xfId="0" applyFont="1" applyFill="1" applyBorder="1" applyAlignment="1" applyProtection="1">
      <alignment horizontal="center" vertical="center" wrapText="1"/>
      <protection hidden="1"/>
    </xf>
    <xf numFmtId="0" fontId="43" fillId="28" borderId="13" xfId="0" applyFont="1" applyFill="1" applyBorder="1" applyAlignment="1" applyProtection="1">
      <alignment horizontal="center" vertical="center" wrapText="1"/>
      <protection hidden="1"/>
    </xf>
    <xf numFmtId="0" fontId="55" fillId="0" borderId="25" xfId="0" applyFont="1" applyBorder="1" applyAlignment="1" applyProtection="1">
      <alignment horizontal="left" vertical="top"/>
      <protection hidden="1"/>
    </xf>
    <xf numFmtId="0" fontId="53" fillId="28" borderId="46" xfId="0" applyFont="1" applyFill="1" applyBorder="1" applyAlignment="1" applyProtection="1">
      <alignment horizontal="center" vertical="center" wrapText="1"/>
      <protection hidden="1"/>
    </xf>
    <xf numFmtId="0" fontId="53" fillId="28" borderId="15" xfId="0" applyFont="1" applyFill="1" applyBorder="1" applyAlignment="1" applyProtection="1">
      <alignment horizontal="center" vertical="center" wrapText="1"/>
      <protection hidden="1"/>
    </xf>
    <xf numFmtId="0" fontId="53" fillId="28" borderId="16" xfId="0" applyFont="1" applyFill="1" applyBorder="1" applyAlignment="1" applyProtection="1">
      <alignment horizontal="center" vertical="center" wrapText="1"/>
      <protection hidden="1"/>
    </xf>
    <xf numFmtId="1" fontId="43" fillId="28" borderId="49" xfId="0" applyNumberFormat="1" applyFont="1" applyFill="1" applyBorder="1" applyAlignment="1" applyProtection="1">
      <alignment horizontal="center" vertical="center" wrapText="1"/>
      <protection hidden="1"/>
    </xf>
    <xf numFmtId="1" fontId="43" fillId="28" borderId="55" xfId="0" applyNumberFormat="1" applyFont="1" applyFill="1" applyBorder="1" applyAlignment="1" applyProtection="1">
      <alignment horizontal="center" vertical="center" wrapText="1"/>
      <protection hidden="1"/>
    </xf>
    <xf numFmtId="1" fontId="43" fillId="28" borderId="50" xfId="0" applyNumberFormat="1" applyFont="1" applyFill="1" applyBorder="1" applyAlignment="1" applyProtection="1">
      <alignment horizontal="center" vertical="center" wrapText="1"/>
      <protection hidden="1"/>
    </xf>
    <xf numFmtId="0" fontId="43" fillId="0" borderId="0" xfId="82" applyFont="1" applyAlignment="1" applyProtection="1">
      <alignment horizontal="left" vertical="top" wrapText="1"/>
      <protection hidden="1"/>
    </xf>
    <xf numFmtId="1" fontId="43" fillId="0" borderId="0" xfId="0" applyNumberFormat="1" applyFont="1" applyAlignment="1" applyProtection="1">
      <alignment horizontal="left" vertical="top"/>
      <protection hidden="1"/>
    </xf>
    <xf numFmtId="1" fontId="43" fillId="0" borderId="0" xfId="0" applyNumberFormat="1" applyFont="1" applyAlignment="1" applyProtection="1">
      <alignment horizontal="left" vertical="top" wrapText="1"/>
      <protection hidden="1"/>
    </xf>
    <xf numFmtId="1" fontId="44" fillId="0" borderId="0" xfId="82" applyNumberFormat="1" applyFont="1" applyAlignment="1" applyProtection="1">
      <alignment horizontal="center" vertical="center"/>
      <protection hidden="1"/>
    </xf>
    <xf numFmtId="0" fontId="43" fillId="0" borderId="0" xfId="0" applyFont="1" applyAlignment="1" applyProtection="1">
      <alignment horizontal="left" vertical="center" wrapText="1"/>
      <protection hidden="1"/>
    </xf>
    <xf numFmtId="1" fontId="43" fillId="29" borderId="49" xfId="0" applyNumberFormat="1" applyFont="1" applyFill="1" applyBorder="1" applyAlignment="1" applyProtection="1">
      <alignment horizontal="center" vertical="center" wrapText="1"/>
      <protection hidden="1"/>
    </xf>
    <xf numFmtId="1" fontId="43" fillId="29" borderId="55" xfId="0" applyNumberFormat="1" applyFont="1" applyFill="1" applyBorder="1" applyAlignment="1" applyProtection="1">
      <alignment horizontal="center" vertical="center" wrapText="1"/>
      <protection hidden="1"/>
    </xf>
    <xf numFmtId="1" fontId="43" fillId="29" borderId="50" xfId="0" applyNumberFormat="1" applyFont="1" applyFill="1" applyBorder="1" applyAlignment="1" applyProtection="1">
      <alignment horizontal="center" vertical="center" wrapText="1"/>
      <protection hidden="1"/>
    </xf>
    <xf numFmtId="0" fontId="43" fillId="29" borderId="46" xfId="0" applyFont="1" applyFill="1" applyBorder="1" applyAlignment="1" applyProtection="1">
      <alignment horizontal="center" vertical="center" wrapText="1"/>
      <protection hidden="1"/>
    </xf>
    <xf numFmtId="0" fontId="43" fillId="29" borderId="15" xfId="0" applyFont="1" applyFill="1" applyBorder="1" applyAlignment="1" applyProtection="1">
      <alignment horizontal="center" vertical="center" wrapText="1"/>
      <protection hidden="1"/>
    </xf>
    <xf numFmtId="0" fontId="43" fillId="29" borderId="16" xfId="0" applyFont="1" applyFill="1" applyBorder="1" applyAlignment="1" applyProtection="1">
      <alignment horizontal="center" vertical="center" wrapText="1"/>
      <protection hidden="1"/>
    </xf>
    <xf numFmtId="0" fontId="65" fillId="0" borderId="48" xfId="0" applyFont="1" applyBorder="1" applyAlignment="1" applyProtection="1">
      <alignment horizontal="right" vertical="top"/>
      <protection hidden="1"/>
    </xf>
    <xf numFmtId="0" fontId="43" fillId="29" borderId="72" xfId="0" applyFont="1" applyFill="1" applyBorder="1" applyAlignment="1" applyProtection="1">
      <alignment horizontal="center" vertical="center" wrapText="1"/>
      <protection hidden="1"/>
    </xf>
    <xf numFmtId="0" fontId="43" fillId="29" borderId="67" xfId="0" applyFont="1" applyFill="1" applyBorder="1" applyAlignment="1" applyProtection="1">
      <alignment horizontal="center" vertical="center" wrapText="1"/>
      <protection hidden="1"/>
    </xf>
    <xf numFmtId="0" fontId="43" fillId="29" borderId="24" xfId="0" applyFont="1" applyFill="1" applyBorder="1" applyAlignment="1" applyProtection="1">
      <alignment horizontal="center" vertical="center" wrapText="1"/>
      <protection hidden="1"/>
    </xf>
    <xf numFmtId="0" fontId="43" fillId="29" borderId="25" xfId="0" applyFont="1" applyFill="1" applyBorder="1" applyAlignment="1" applyProtection="1">
      <alignment horizontal="center" vertical="center" wrapText="1"/>
      <protection hidden="1"/>
    </xf>
    <xf numFmtId="0" fontId="65" fillId="0" borderId="0" xfId="0" applyFont="1" applyAlignment="1" applyProtection="1">
      <alignment horizontal="center" vertical="top" wrapText="1"/>
      <protection hidden="1"/>
    </xf>
    <xf numFmtId="0" fontId="90" fillId="0" borderId="51" xfId="116" applyNumberFormat="1" applyFont="1" applyFill="1" applyBorder="1" applyAlignment="1" applyProtection="1">
      <alignment horizontal="center" vertical="center" wrapText="1"/>
    </xf>
    <xf numFmtId="0" fontId="90" fillId="0" borderId="5" xfId="116" applyNumberFormat="1" applyFont="1" applyFill="1" applyBorder="1" applyAlignment="1" applyProtection="1">
      <alignment horizontal="center" vertical="center" wrapText="1"/>
    </xf>
    <xf numFmtId="0" fontId="90" fillId="0" borderId="44" xfId="116" applyNumberFormat="1" applyFont="1" applyFill="1" applyBorder="1" applyAlignment="1" applyProtection="1">
      <alignment horizontal="center" vertical="center" wrapText="1"/>
    </xf>
    <xf numFmtId="0" fontId="4" fillId="0" borderId="51" xfId="116" applyNumberFormat="1" applyFont="1" applyFill="1" applyBorder="1" applyAlignment="1" applyProtection="1">
      <alignment horizontal="center" vertical="center" wrapText="1"/>
    </xf>
    <xf numFmtId="0" fontId="4" fillId="0" borderId="5" xfId="116" applyNumberFormat="1" applyFont="1" applyFill="1" applyBorder="1" applyAlignment="1" applyProtection="1">
      <alignment horizontal="center" vertical="center" wrapText="1"/>
    </xf>
    <xf numFmtId="0" fontId="4" fillId="0" borderId="44" xfId="116" applyNumberFormat="1" applyFont="1" applyFill="1" applyBorder="1" applyAlignment="1" applyProtection="1">
      <alignment horizontal="center" vertical="center" wrapText="1"/>
    </xf>
    <xf numFmtId="1" fontId="43" fillId="18" borderId="96" xfId="0" applyNumberFormat="1" applyFont="1" applyFill="1" applyBorder="1" applyAlignment="1" applyProtection="1">
      <alignment horizontal="left" vertical="top" wrapText="1"/>
      <protection hidden="1"/>
    </xf>
    <xf numFmtId="1" fontId="43" fillId="18" borderId="97" xfId="0" applyNumberFormat="1" applyFont="1" applyFill="1" applyBorder="1" applyAlignment="1" applyProtection="1">
      <alignment horizontal="left" vertical="top" wrapText="1"/>
      <protection hidden="1"/>
    </xf>
    <xf numFmtId="1" fontId="43" fillId="18" borderId="101" xfId="0" applyNumberFormat="1" applyFont="1" applyFill="1" applyBorder="1" applyAlignment="1" applyProtection="1">
      <alignment horizontal="left" vertical="top" wrapText="1"/>
      <protection hidden="1"/>
    </xf>
    <xf numFmtId="0" fontId="43" fillId="29" borderId="13" xfId="0" applyFont="1" applyFill="1" applyBorder="1" applyAlignment="1" applyProtection="1">
      <alignment horizontal="center" vertical="center" wrapText="1"/>
      <protection hidden="1"/>
    </xf>
    <xf numFmtId="0" fontId="43" fillId="0" borderId="25" xfId="0" applyFont="1" applyBorder="1" applyAlignment="1" applyProtection="1">
      <alignment horizontal="left" vertical="top" wrapText="1"/>
      <protection hidden="1"/>
    </xf>
    <xf numFmtId="0" fontId="44" fillId="18" borderId="61" xfId="0" applyFont="1" applyFill="1" applyBorder="1" applyAlignment="1" applyProtection="1">
      <alignment horizontal="center" vertical="top" wrapText="1"/>
      <protection hidden="1"/>
    </xf>
    <xf numFmtId="0" fontId="44" fillId="0" borderId="0" xfId="0" applyFont="1" applyAlignment="1" applyProtection="1">
      <alignment horizontal="left" wrapText="1"/>
      <protection hidden="1"/>
    </xf>
    <xf numFmtId="0" fontId="44" fillId="0" borderId="0" xfId="82" applyFont="1" applyAlignment="1" applyProtection="1">
      <alignment horizontal="center"/>
      <protection hidden="1"/>
    </xf>
    <xf numFmtId="0" fontId="44" fillId="29" borderId="16" xfId="0" applyFont="1" applyFill="1" applyBorder="1" applyAlignment="1" applyProtection="1">
      <alignment horizontal="center" vertical="center" wrapText="1"/>
      <protection hidden="1"/>
    </xf>
    <xf numFmtId="0" fontId="43" fillId="29" borderId="49" xfId="0" applyFont="1" applyFill="1" applyBorder="1" applyAlignment="1" applyProtection="1">
      <alignment horizontal="center" vertical="center" wrapText="1"/>
      <protection hidden="1"/>
    </xf>
    <xf numFmtId="0" fontId="43" fillId="29" borderId="50" xfId="0" applyFont="1" applyFill="1" applyBorder="1" applyAlignment="1" applyProtection="1">
      <alignment horizontal="center" vertical="center" wrapText="1"/>
      <protection hidden="1"/>
    </xf>
    <xf numFmtId="0" fontId="65" fillId="0" borderId="48" xfId="82" applyFont="1" applyBorder="1" applyAlignment="1" applyProtection="1">
      <alignment horizontal="right"/>
      <protection hidden="1"/>
    </xf>
    <xf numFmtId="0" fontId="43" fillId="29" borderId="58" xfId="0" applyFont="1" applyFill="1" applyBorder="1" applyAlignment="1" applyProtection="1">
      <alignment horizontal="center" vertical="center" wrapText="1"/>
      <protection hidden="1"/>
    </xf>
    <xf numFmtId="0" fontId="43" fillId="29" borderId="57" xfId="0" applyFont="1" applyFill="1" applyBorder="1" applyAlignment="1" applyProtection="1">
      <alignment horizontal="center" vertical="center" wrapText="1"/>
      <protection hidden="1"/>
    </xf>
    <xf numFmtId="0" fontId="43" fillId="0" borderId="0" xfId="82" applyFont="1" applyAlignment="1" applyProtection="1">
      <alignment horizontal="left"/>
      <protection hidden="1"/>
    </xf>
    <xf numFmtId="4" fontId="43" fillId="0" borderId="0" xfId="0" applyNumberFormat="1" applyFont="1" applyAlignment="1" applyProtection="1">
      <alignment horizontal="left" vertical="top" wrapText="1"/>
      <protection hidden="1"/>
    </xf>
    <xf numFmtId="0" fontId="4" fillId="0" borderId="0" xfId="0" applyFont="1" applyAlignment="1" applyProtection="1">
      <alignment horizontal="left" vertical="top" wrapText="1"/>
      <protection hidden="1"/>
    </xf>
    <xf numFmtId="0" fontId="4" fillId="0" borderId="25" xfId="0" applyFont="1" applyBorder="1" applyAlignment="1">
      <alignment horizontal="left" vertical="top" wrapText="1"/>
    </xf>
    <xf numFmtId="0" fontId="4" fillId="0" borderId="0" xfId="0" applyFont="1" applyAlignment="1">
      <alignment horizontal="center" vertical="top"/>
    </xf>
    <xf numFmtId="0" fontId="55" fillId="0" borderId="0" xfId="0" applyFont="1" applyAlignment="1">
      <alignment horizontal="center" vertical="top" wrapText="1"/>
    </xf>
    <xf numFmtId="0" fontId="44" fillId="0" borderId="0" xfId="82" applyFont="1" applyAlignment="1">
      <alignment horizontal="center"/>
    </xf>
    <xf numFmtId="0" fontId="4" fillId="0" borderId="0" xfId="0" applyFont="1" applyAlignment="1">
      <alignment horizontal="left" wrapText="1"/>
    </xf>
    <xf numFmtId="0" fontId="4" fillId="0" borderId="0" xfId="0" applyFont="1" applyAlignment="1">
      <alignment horizontal="left" vertical="top"/>
    </xf>
    <xf numFmtId="0" fontId="4" fillId="29" borderId="49" xfId="0" applyFont="1" applyFill="1" applyBorder="1" applyAlignment="1">
      <alignment horizontal="center" vertical="center" wrapText="1"/>
    </xf>
    <xf numFmtId="0" fontId="4" fillId="29" borderId="55" xfId="0" applyFont="1" applyFill="1" applyBorder="1" applyAlignment="1">
      <alignment horizontal="center" vertical="center" wrapText="1"/>
    </xf>
    <xf numFmtId="0" fontId="4" fillId="29" borderId="74" xfId="0" applyFont="1" applyFill="1" applyBorder="1" applyAlignment="1">
      <alignment horizontal="center" vertical="center" wrapText="1"/>
    </xf>
    <xf numFmtId="0" fontId="4" fillId="29" borderId="102" xfId="0" applyFont="1" applyFill="1" applyBorder="1" applyAlignment="1">
      <alignment horizontal="center" vertical="center" wrapText="1"/>
    </xf>
    <xf numFmtId="0" fontId="4" fillId="29" borderId="75" xfId="0" applyFont="1" applyFill="1" applyBorder="1" applyAlignment="1">
      <alignment horizontal="center" vertical="center" wrapText="1"/>
    </xf>
    <xf numFmtId="0" fontId="4" fillId="29" borderId="103" xfId="0" applyFont="1" applyFill="1" applyBorder="1" applyAlignment="1">
      <alignment horizontal="center" vertical="center" wrapText="1"/>
    </xf>
    <xf numFmtId="0" fontId="4" fillId="29" borderId="46" xfId="0" applyFont="1" applyFill="1" applyBorder="1" applyAlignment="1">
      <alignment horizontal="center" vertical="center" wrapText="1"/>
    </xf>
    <xf numFmtId="0" fontId="4" fillId="29" borderId="15" xfId="0" applyFont="1" applyFill="1" applyBorder="1" applyAlignment="1">
      <alignment horizontal="center" vertical="center" wrapText="1"/>
    </xf>
    <xf numFmtId="0" fontId="51" fillId="29" borderId="64" xfId="0" applyFont="1" applyFill="1" applyBorder="1" applyAlignment="1">
      <alignment horizontal="center" vertical="center" wrapText="1"/>
    </xf>
    <xf numFmtId="0" fontId="51" fillId="29" borderId="14" xfId="0" applyFont="1" applyFill="1" applyBorder="1" applyAlignment="1">
      <alignment horizontal="center" vertical="center" wrapText="1"/>
    </xf>
    <xf numFmtId="0" fontId="4" fillId="29" borderId="104" xfId="0" applyFont="1" applyFill="1" applyBorder="1" applyAlignment="1">
      <alignment horizontal="center" vertical="center" wrapText="1"/>
    </xf>
    <xf numFmtId="0" fontId="4" fillId="29" borderId="105" xfId="0" applyFont="1" applyFill="1" applyBorder="1" applyAlignment="1">
      <alignment horizontal="center" vertical="center" wrapText="1"/>
    </xf>
    <xf numFmtId="0" fontId="4" fillId="0" borderId="0" xfId="82" applyFont="1" applyAlignment="1">
      <alignment horizontal="left" vertical="top" wrapText="1"/>
    </xf>
    <xf numFmtId="0" fontId="84" fillId="0" borderId="48" xfId="0" applyFont="1" applyBorder="1" applyAlignment="1">
      <alignment horizontal="right"/>
    </xf>
    <xf numFmtId="0" fontId="3" fillId="0" borderId="0" xfId="0" applyFont="1" applyAlignment="1">
      <alignment horizontal="left" vertical="top" wrapText="1"/>
    </xf>
    <xf numFmtId="0" fontId="4" fillId="29" borderId="13" xfId="0" applyFont="1" applyFill="1" applyBorder="1" applyAlignment="1">
      <alignment horizontal="center" vertical="center" wrapText="1"/>
    </xf>
    <xf numFmtId="173" fontId="4" fillId="0" borderId="0" xfId="0" quotePrefix="1" applyNumberFormat="1" applyFont="1" applyAlignment="1">
      <alignment horizontal="left" vertical="top" wrapText="1"/>
    </xf>
    <xf numFmtId="175" fontId="4" fillId="0" borderId="0" xfId="0" applyNumberFormat="1" applyFont="1" applyAlignment="1">
      <alignment horizontal="left" vertical="top" wrapText="1"/>
    </xf>
    <xf numFmtId="0" fontId="4" fillId="18" borderId="97" xfId="0" applyFont="1" applyFill="1" applyBorder="1" applyAlignment="1">
      <alignment horizontal="left" vertical="top"/>
    </xf>
    <xf numFmtId="0" fontId="4" fillId="0" borderId="0" xfId="0" applyFont="1" applyAlignment="1">
      <alignment horizontal="right" vertical="top" wrapText="1"/>
    </xf>
    <xf numFmtId="0" fontId="43" fillId="0" borderId="25" xfId="61" applyFont="1" applyBorder="1" applyAlignment="1" applyProtection="1">
      <alignment horizontal="left" vertical="top" wrapText="1"/>
      <protection hidden="1"/>
    </xf>
    <xf numFmtId="0" fontId="43" fillId="0" borderId="0" xfId="61" applyFont="1" applyAlignment="1" applyProtection="1">
      <alignment horizontal="center" vertical="top" wrapText="1"/>
      <protection hidden="1"/>
    </xf>
    <xf numFmtId="0" fontId="43" fillId="0" borderId="0" xfId="81" applyFont="1" applyAlignment="1" applyProtection="1">
      <alignment horizontal="center" vertical="center"/>
      <protection hidden="1"/>
    </xf>
    <xf numFmtId="0" fontId="43" fillId="0" borderId="25" xfId="61" applyFont="1" applyBorder="1" applyAlignment="1" applyProtection="1">
      <alignment horizontal="right" vertical="top" wrapText="1"/>
      <protection hidden="1"/>
    </xf>
    <xf numFmtId="0" fontId="43" fillId="0" borderId="48" xfId="63" applyFont="1" applyBorder="1" applyAlignment="1" applyProtection="1">
      <alignment horizontal="center" vertical="top" wrapText="1"/>
      <protection hidden="1"/>
    </xf>
    <xf numFmtId="0" fontId="87" fillId="0" borderId="51" xfId="63" applyFont="1" applyBorder="1" applyAlignment="1" applyProtection="1">
      <alignment horizontal="center" vertical="top" wrapText="1"/>
      <protection hidden="1"/>
    </xf>
    <xf numFmtId="0" fontId="87" fillId="0" borderId="20" xfId="63" applyFont="1" applyBorder="1" applyAlignment="1" applyProtection="1">
      <alignment horizontal="center" vertical="top" wrapText="1"/>
      <protection hidden="1"/>
    </xf>
    <xf numFmtId="0" fontId="43" fillId="26" borderId="51" xfId="63" applyFont="1" applyFill="1" applyBorder="1" applyAlignment="1" applyProtection="1">
      <alignment horizontal="left" vertical="top" wrapText="1"/>
      <protection hidden="1"/>
    </xf>
    <xf numFmtId="0" fontId="43" fillId="26" borderId="5" xfId="63" applyFont="1" applyFill="1" applyBorder="1" applyAlignment="1" applyProtection="1">
      <alignment horizontal="left" vertical="top" wrapText="1"/>
      <protection hidden="1"/>
    </xf>
    <xf numFmtId="0" fontId="43" fillId="26" borderId="20" xfId="63" applyFont="1" applyFill="1" applyBorder="1" applyAlignment="1" applyProtection="1">
      <alignment horizontal="left" vertical="top" wrapText="1"/>
      <protection hidden="1"/>
    </xf>
    <xf numFmtId="0" fontId="43" fillId="0" borderId="0" xfId="61" applyFont="1" applyAlignment="1" applyProtection="1">
      <alignment horizontal="left" vertical="top" wrapText="1"/>
      <protection hidden="1"/>
    </xf>
    <xf numFmtId="0" fontId="44" fillId="0" borderId="0" xfId="63" applyFont="1" applyAlignment="1" applyProtection="1">
      <alignment horizontal="justify" vertical="top" wrapText="1"/>
      <protection hidden="1"/>
    </xf>
    <xf numFmtId="0" fontId="44" fillId="0" borderId="51" xfId="63" applyFont="1" applyBorder="1" applyAlignment="1" applyProtection="1">
      <alignment horizontal="left" vertical="top" wrapText="1"/>
      <protection hidden="1"/>
    </xf>
    <xf numFmtId="0" fontId="44" fillId="0" borderId="5" xfId="63" applyFont="1" applyBorder="1" applyAlignment="1" applyProtection="1">
      <alignment horizontal="left" vertical="top" wrapText="1"/>
      <protection hidden="1"/>
    </xf>
    <xf numFmtId="4" fontId="43" fillId="33" borderId="51" xfId="63" applyNumberFormat="1" applyFont="1" applyFill="1" applyBorder="1" applyAlignment="1" applyProtection="1">
      <alignment horizontal="right" vertical="top" wrapText="1"/>
      <protection hidden="1"/>
    </xf>
    <xf numFmtId="4" fontId="43" fillId="33" borderId="20" xfId="63" applyNumberFormat="1" applyFont="1" applyFill="1" applyBorder="1" applyAlignment="1" applyProtection="1">
      <alignment horizontal="right" vertical="top" wrapText="1"/>
      <protection hidden="1"/>
    </xf>
    <xf numFmtId="0" fontId="43" fillId="26" borderId="25" xfId="63" applyFont="1" applyFill="1" applyBorder="1" applyAlignment="1" applyProtection="1">
      <alignment horizontal="left" vertical="top" wrapText="1"/>
      <protection hidden="1"/>
    </xf>
    <xf numFmtId="0" fontId="43" fillId="26" borderId="43" xfId="63" applyFont="1" applyFill="1" applyBorder="1" applyAlignment="1" applyProtection="1">
      <alignment horizontal="left" vertical="top" wrapText="1"/>
      <protection hidden="1"/>
    </xf>
    <xf numFmtId="166" fontId="43" fillId="0" borderId="79" xfId="34" applyFont="1" applyBorder="1" applyAlignment="1" applyProtection="1">
      <alignment horizontal="right" vertical="top" wrapText="1"/>
      <protection hidden="1"/>
    </xf>
    <xf numFmtId="166" fontId="43" fillId="0" borderId="80" xfId="34" applyFont="1" applyBorder="1" applyAlignment="1" applyProtection="1">
      <alignment horizontal="right" vertical="top" wrapText="1"/>
      <protection hidden="1"/>
    </xf>
    <xf numFmtId="10" fontId="43" fillId="29" borderId="77" xfId="63" applyNumberFormat="1" applyFont="1" applyFill="1" applyBorder="1" applyAlignment="1" applyProtection="1">
      <alignment horizontal="center" vertical="center" wrapText="1"/>
      <protection hidden="1"/>
    </xf>
    <xf numFmtId="0" fontId="0" fillId="0" borderId="81" xfId="0" applyBorder="1" applyAlignment="1">
      <alignment horizontal="center" vertical="center" wrapText="1"/>
    </xf>
    <xf numFmtId="0" fontId="0" fillId="0" borderId="83" xfId="0" applyBorder="1" applyAlignment="1">
      <alignment horizontal="center" vertical="center" wrapText="1"/>
    </xf>
    <xf numFmtId="1" fontId="43" fillId="27" borderId="47" xfId="63" applyNumberFormat="1" applyFont="1" applyFill="1" applyBorder="1" applyAlignment="1" applyProtection="1">
      <alignment horizontal="center" vertical="top" wrapText="1"/>
      <protection locked="0"/>
    </xf>
    <xf numFmtId="0" fontId="0" fillId="0" borderId="27" xfId="0" applyBorder="1" applyAlignment="1" applyProtection="1">
      <alignment horizontal="center" vertical="top" wrapText="1"/>
      <protection locked="0"/>
    </xf>
    <xf numFmtId="0" fontId="0" fillId="0" borderId="59" xfId="0" applyBorder="1" applyAlignment="1" applyProtection="1">
      <alignment horizontal="center" vertical="top" wrapText="1"/>
      <protection locked="0"/>
    </xf>
    <xf numFmtId="0" fontId="47" fillId="34" borderId="49" xfId="63" applyFont="1" applyFill="1" applyBorder="1" applyAlignment="1" applyProtection="1">
      <alignment horizontal="center" vertical="center" wrapText="1"/>
      <protection hidden="1"/>
    </xf>
    <xf numFmtId="0" fontId="47" fillId="34" borderId="61" xfId="63" applyFont="1" applyFill="1" applyBorder="1" applyAlignment="1" applyProtection="1">
      <alignment horizontal="center" vertical="center" wrapText="1"/>
      <protection hidden="1"/>
    </xf>
    <xf numFmtId="2" fontId="43" fillId="0" borderId="79" xfId="63" applyNumberFormat="1" applyFont="1" applyBorder="1" applyAlignment="1" applyProtection="1">
      <alignment horizontal="right" vertical="top" wrapText="1"/>
      <protection hidden="1"/>
    </xf>
    <xf numFmtId="2" fontId="43" fillId="0" borderId="80" xfId="63" applyNumberFormat="1" applyFont="1" applyBorder="1" applyAlignment="1" applyProtection="1">
      <alignment horizontal="right" vertical="top" wrapText="1"/>
      <protection hidden="1"/>
    </xf>
    <xf numFmtId="0" fontId="44" fillId="0" borderId="20" xfId="63" applyFont="1" applyBorder="1" applyAlignment="1" applyProtection="1">
      <alignment horizontal="left" vertical="top" wrapText="1"/>
      <protection hidden="1"/>
    </xf>
    <xf numFmtId="0" fontId="47" fillId="34" borderId="47" xfId="63" applyFont="1" applyFill="1" applyBorder="1" applyAlignment="1" applyProtection="1">
      <alignment horizontal="left" vertical="center" wrapText="1"/>
      <protection hidden="1"/>
    </xf>
    <xf numFmtId="0" fontId="47" fillId="34" borderId="27" xfId="63" applyFont="1" applyFill="1" applyBorder="1" applyAlignment="1" applyProtection="1">
      <alignment horizontal="left" vertical="center" wrapText="1"/>
      <protection hidden="1"/>
    </xf>
    <xf numFmtId="0" fontId="88" fillId="34" borderId="27" xfId="0" applyFont="1" applyFill="1" applyBorder="1" applyAlignment="1">
      <alignment wrapText="1"/>
    </xf>
    <xf numFmtId="0" fontId="88" fillId="34" borderId="59" xfId="0" applyFont="1" applyFill="1" applyBorder="1" applyAlignment="1">
      <alignment wrapText="1"/>
    </xf>
    <xf numFmtId="0" fontId="47" fillId="34" borderId="24" xfId="63" applyFont="1" applyFill="1" applyBorder="1" applyAlignment="1" applyProtection="1">
      <alignment horizontal="left" vertical="center" wrapText="1"/>
      <protection hidden="1"/>
    </xf>
    <xf numFmtId="0" fontId="47" fillId="34" borderId="25" xfId="63" applyFont="1" applyFill="1" applyBorder="1" applyAlignment="1" applyProtection="1">
      <alignment horizontal="left" vertical="center" wrapText="1"/>
      <protection hidden="1"/>
    </xf>
    <xf numFmtId="0" fontId="88" fillId="34" borderId="25" xfId="0" applyFont="1" applyFill="1" applyBorder="1" applyAlignment="1">
      <alignment wrapText="1"/>
    </xf>
    <xf numFmtId="0" fontId="88" fillId="34" borderId="26" xfId="0" applyFont="1" applyFill="1" applyBorder="1" applyAlignment="1">
      <alignment wrapText="1"/>
    </xf>
    <xf numFmtId="0" fontId="43" fillId="26" borderId="51" xfId="63" applyFont="1" applyFill="1" applyBorder="1" applyAlignment="1" applyProtection="1">
      <alignment horizontal="right" vertical="top" wrapText="1"/>
      <protection hidden="1"/>
    </xf>
    <xf numFmtId="0" fontId="43" fillId="26" borderId="44" xfId="63" applyFont="1" applyFill="1" applyBorder="1" applyAlignment="1" applyProtection="1">
      <alignment horizontal="right" vertical="top" wrapText="1"/>
      <protection hidden="1"/>
    </xf>
    <xf numFmtId="0" fontId="54" fillId="0" borderId="0" xfId="0" applyFont="1" applyAlignment="1" applyProtection="1">
      <alignment horizontal="left" vertical="top" wrapText="1"/>
      <protection hidden="1"/>
    </xf>
    <xf numFmtId="0" fontId="43" fillId="18" borderId="13" xfId="0" applyFont="1" applyFill="1" applyBorder="1" applyAlignment="1" applyProtection="1">
      <alignment horizontal="left" vertical="top" wrapText="1"/>
      <protection hidden="1"/>
    </xf>
    <xf numFmtId="0" fontId="44" fillId="0" borderId="51" xfId="0" applyFont="1" applyBorder="1" applyAlignment="1" applyProtection="1">
      <alignment horizontal="left" vertical="top" wrapText="1"/>
      <protection hidden="1"/>
    </xf>
    <xf numFmtId="0" fontId="44" fillId="0" borderId="44" xfId="0" applyFont="1" applyBorder="1" applyAlignment="1" applyProtection="1">
      <alignment horizontal="left" vertical="top" wrapText="1"/>
      <protection hidden="1"/>
    </xf>
    <xf numFmtId="0" fontId="43" fillId="18" borderId="24" xfId="0" applyFont="1" applyFill="1" applyBorder="1" applyAlignment="1" applyProtection="1">
      <alignment horizontal="left" vertical="top" wrapText="1"/>
      <protection hidden="1"/>
    </xf>
    <xf numFmtId="0" fontId="43" fillId="18" borderId="25" xfId="0" applyFont="1" applyFill="1" applyBorder="1" applyAlignment="1" applyProtection="1">
      <alignment horizontal="left" vertical="top" wrapText="1"/>
      <protection hidden="1"/>
    </xf>
    <xf numFmtId="0" fontId="43" fillId="18" borderId="0" xfId="0" applyFont="1" applyFill="1" applyAlignment="1" applyProtection="1">
      <alignment horizontal="left" vertical="top" wrapText="1"/>
      <protection hidden="1"/>
    </xf>
    <xf numFmtId="0" fontId="43" fillId="18" borderId="56" xfId="0" applyFont="1" applyFill="1" applyBorder="1" applyAlignment="1" applyProtection="1">
      <alignment horizontal="left" vertical="top" wrapText="1"/>
      <protection hidden="1"/>
    </xf>
    <xf numFmtId="0" fontId="43" fillId="18" borderId="18" xfId="0" applyFont="1" applyFill="1" applyBorder="1" applyAlignment="1" applyProtection="1">
      <alignment horizontal="left" vertical="top" wrapText="1"/>
      <protection hidden="1"/>
    </xf>
    <xf numFmtId="3" fontId="71" fillId="0" borderId="5" xfId="0" applyNumberFormat="1" applyFont="1" applyBorder="1" applyAlignment="1" applyProtection="1">
      <alignment horizontal="center" vertical="center" wrapText="1"/>
      <protection hidden="1"/>
    </xf>
    <xf numFmtId="3" fontId="71" fillId="0" borderId="44" xfId="0" applyNumberFormat="1" applyFont="1" applyBorder="1" applyAlignment="1" applyProtection="1">
      <alignment horizontal="center" vertical="center" wrapText="1"/>
      <protection hidden="1"/>
    </xf>
    <xf numFmtId="0" fontId="43" fillId="20" borderId="72" xfId="0" applyFont="1" applyFill="1" applyBorder="1" applyAlignment="1" applyProtection="1">
      <alignment horizontal="left" vertical="top"/>
      <protection hidden="1"/>
    </xf>
    <xf numFmtId="0" fontId="43" fillId="20" borderId="76" xfId="0" applyFont="1" applyFill="1" applyBorder="1" applyAlignment="1" applyProtection="1">
      <alignment horizontal="left" vertical="top"/>
      <protection hidden="1"/>
    </xf>
    <xf numFmtId="0" fontId="44" fillId="0" borderId="47" xfId="0" applyFont="1" applyBorder="1" applyAlignment="1" applyProtection="1">
      <alignment horizontal="left" vertical="top" wrapText="1"/>
      <protection hidden="1"/>
    </xf>
    <xf numFmtId="0" fontId="44" fillId="0" borderId="27" xfId="0" applyFont="1" applyBorder="1" applyAlignment="1" applyProtection="1">
      <alignment horizontal="left" vertical="top" wrapText="1"/>
      <protection hidden="1"/>
    </xf>
    <xf numFmtId="0" fontId="44" fillId="0" borderId="0" xfId="0" quotePrefix="1" applyFont="1" applyAlignment="1" applyProtection="1">
      <alignment horizontal="left" vertical="top" wrapText="1"/>
      <protection hidden="1"/>
    </xf>
    <xf numFmtId="0" fontId="43" fillId="0" borderId="77" xfId="0" applyFont="1" applyBorder="1" applyAlignment="1" applyProtection="1">
      <alignment horizontal="center" vertical="center" wrapText="1"/>
      <protection hidden="1"/>
    </xf>
    <xf numFmtId="0" fontId="43" fillId="0" borderId="83" xfId="0" applyFont="1" applyBorder="1" applyAlignment="1" applyProtection="1">
      <alignment horizontal="center" vertical="center" wrapText="1"/>
      <protection hidden="1"/>
    </xf>
    <xf numFmtId="0" fontId="43" fillId="18" borderId="20" xfId="0" applyFont="1" applyFill="1" applyBorder="1" applyAlignment="1" applyProtection="1">
      <alignment horizontal="left" vertical="top" wrapText="1"/>
      <protection hidden="1"/>
    </xf>
    <xf numFmtId="0" fontId="44" fillId="0" borderId="5" xfId="0" applyFont="1" applyBorder="1" applyAlignment="1" applyProtection="1">
      <alignment horizontal="left" vertical="top"/>
      <protection hidden="1"/>
    </xf>
    <xf numFmtId="4" fontId="43" fillId="0" borderId="0" xfId="63" applyNumberFormat="1" applyFont="1" applyAlignment="1" applyProtection="1">
      <alignment horizontal="left" vertical="top"/>
      <protection hidden="1"/>
    </xf>
    <xf numFmtId="0" fontId="43" fillId="0" borderId="0" xfId="63" applyFont="1" applyAlignment="1" applyProtection="1">
      <alignment horizontal="left" vertical="top"/>
      <protection hidden="1"/>
    </xf>
    <xf numFmtId="0" fontId="43" fillId="0" borderId="0" xfId="0" applyFont="1" applyAlignment="1" applyProtection="1">
      <alignment horizontal="center" vertical="top" wrapText="1"/>
      <protection hidden="1"/>
    </xf>
    <xf numFmtId="0" fontId="43" fillId="0" borderId="0" xfId="0" applyFont="1" applyAlignment="1" applyProtection="1">
      <alignment horizontal="center" vertical="top"/>
      <protection hidden="1"/>
    </xf>
    <xf numFmtId="0" fontId="43" fillId="0" borderId="77" xfId="0" applyFont="1" applyBorder="1" applyAlignment="1" applyProtection="1">
      <alignment horizontal="left" vertical="center" wrapText="1"/>
      <protection hidden="1"/>
    </xf>
    <xf numFmtId="0" fontId="43" fillId="0" borderId="29" xfId="0" applyFont="1" applyBorder="1" applyAlignment="1" applyProtection="1">
      <alignment horizontal="left" vertical="center" wrapText="1"/>
      <protection hidden="1"/>
    </xf>
    <xf numFmtId="0" fontId="43" fillId="18" borderId="47" xfId="0" applyFont="1" applyFill="1" applyBorder="1" applyAlignment="1" applyProtection="1">
      <alignment horizontal="left" vertical="top" wrapText="1"/>
      <protection hidden="1"/>
    </xf>
    <xf numFmtId="0" fontId="43" fillId="18" borderId="27" xfId="0" applyFont="1" applyFill="1" applyBorder="1" applyAlignment="1" applyProtection="1">
      <alignment horizontal="left" vertical="top" wrapText="1"/>
      <protection hidden="1"/>
    </xf>
    <xf numFmtId="0" fontId="44" fillId="0" borderId="13" xfId="0" applyFont="1" applyBorder="1" applyAlignment="1" applyProtection="1">
      <alignment horizontal="left" vertical="top" wrapText="1"/>
      <protection hidden="1"/>
    </xf>
    <xf numFmtId="0" fontId="44" fillId="0" borderId="5" xfId="0" applyFont="1" applyBorder="1" applyAlignment="1" applyProtection="1">
      <alignment horizontal="left" vertical="top" wrapText="1"/>
      <protection hidden="1"/>
    </xf>
    <xf numFmtId="0" fontId="43" fillId="18" borderId="22" xfId="0" applyFont="1" applyFill="1" applyBorder="1" applyAlignment="1" applyProtection="1">
      <alignment horizontal="left" vertical="top" wrapText="1"/>
      <protection hidden="1"/>
    </xf>
    <xf numFmtId="0" fontId="55" fillId="0" borderId="25" xfId="61" applyFont="1" applyBorder="1" applyAlignment="1" applyProtection="1">
      <alignment horizontal="left" vertical="top" wrapText="1"/>
      <protection hidden="1"/>
    </xf>
    <xf numFmtId="0" fontId="55" fillId="0" borderId="25" xfId="61" applyFont="1" applyBorder="1" applyAlignment="1" applyProtection="1">
      <alignment horizontal="right" vertical="top" wrapText="1"/>
      <protection hidden="1"/>
    </xf>
    <xf numFmtId="0" fontId="55" fillId="0" borderId="0" xfId="61" applyFont="1" applyAlignment="1" applyProtection="1">
      <alignment horizontal="center" vertical="top" wrapText="1"/>
      <protection hidden="1"/>
    </xf>
    <xf numFmtId="0" fontId="67" fillId="0" borderId="0" xfId="61" applyFont="1" applyAlignment="1" applyProtection="1">
      <alignment horizontal="center" vertical="top" wrapText="1"/>
      <protection hidden="1"/>
    </xf>
    <xf numFmtId="0" fontId="43" fillId="0" borderId="0" xfId="61" applyFont="1" applyAlignment="1" applyProtection="1">
      <alignment horizontal="center" vertical="top"/>
      <protection hidden="1"/>
    </xf>
    <xf numFmtId="0" fontId="43" fillId="0" borderId="77" xfId="61" applyFont="1" applyBorder="1" applyAlignment="1" applyProtection="1">
      <alignment horizontal="left" vertical="center" wrapText="1"/>
      <protection hidden="1"/>
    </xf>
    <xf numFmtId="0" fontId="43" fillId="0" borderId="29" xfId="61" applyFont="1" applyBorder="1" applyAlignment="1" applyProtection="1">
      <alignment horizontal="left" vertical="center" wrapText="1"/>
      <protection hidden="1"/>
    </xf>
    <xf numFmtId="0" fontId="43" fillId="18" borderId="47" xfId="61" applyFont="1" applyFill="1" applyBorder="1" applyAlignment="1" applyProtection="1">
      <alignment horizontal="left" vertical="top" wrapText="1"/>
      <protection hidden="1"/>
    </xf>
    <xf numFmtId="0" fontId="43" fillId="18" borderId="27" xfId="61" applyFont="1" applyFill="1" applyBorder="1" applyAlignment="1" applyProtection="1">
      <alignment horizontal="left" vertical="top" wrapText="1"/>
      <protection hidden="1"/>
    </xf>
    <xf numFmtId="0" fontId="43" fillId="18" borderId="56" xfId="61" applyFont="1" applyFill="1" applyBorder="1" applyAlignment="1" applyProtection="1">
      <alignment horizontal="left" vertical="top" wrapText="1"/>
      <protection hidden="1"/>
    </xf>
    <xf numFmtId="0" fontId="43" fillId="0" borderId="77" xfId="61" applyFont="1" applyBorder="1" applyAlignment="1" applyProtection="1">
      <alignment horizontal="center" vertical="center" wrapText="1"/>
      <protection hidden="1"/>
    </xf>
    <xf numFmtId="0" fontId="43" fillId="0" borderId="83" xfId="61" applyFont="1" applyBorder="1" applyAlignment="1" applyProtection="1">
      <alignment horizontal="center" vertical="center" wrapText="1"/>
      <protection hidden="1"/>
    </xf>
    <xf numFmtId="0" fontId="43" fillId="18" borderId="24" xfId="61" applyFont="1" applyFill="1" applyBorder="1" applyAlignment="1" applyProtection="1">
      <alignment horizontal="left" vertical="top" wrapText="1"/>
      <protection hidden="1"/>
    </xf>
    <xf numFmtId="0" fontId="43" fillId="18" borderId="25" xfId="61" applyFont="1" applyFill="1" applyBorder="1" applyAlignment="1" applyProtection="1">
      <alignment horizontal="left" vertical="top" wrapText="1"/>
      <protection hidden="1"/>
    </xf>
    <xf numFmtId="0" fontId="43" fillId="18" borderId="0" xfId="61" applyFont="1" applyFill="1" applyAlignment="1" applyProtection="1">
      <alignment horizontal="left" vertical="top" wrapText="1"/>
      <protection hidden="1"/>
    </xf>
    <xf numFmtId="0" fontId="43" fillId="18" borderId="51" xfId="61" applyFont="1" applyFill="1" applyBorder="1" applyAlignment="1" applyProtection="1">
      <alignment horizontal="left" vertical="top" wrapText="1"/>
      <protection hidden="1"/>
    </xf>
    <xf numFmtId="0" fontId="43" fillId="18" borderId="5" xfId="61" applyFont="1" applyFill="1" applyBorder="1" applyAlignment="1" applyProtection="1">
      <alignment horizontal="left" vertical="top" wrapText="1"/>
      <protection hidden="1"/>
    </xf>
    <xf numFmtId="0" fontId="44" fillId="0" borderId="47" xfId="61" applyFont="1" applyBorder="1" applyAlignment="1" applyProtection="1">
      <alignment horizontal="left" vertical="top"/>
      <protection hidden="1"/>
    </xf>
    <xf numFmtId="0" fontId="44" fillId="0" borderId="27" xfId="61" applyFont="1" applyBorder="1" applyAlignment="1" applyProtection="1">
      <alignment horizontal="left" vertical="top"/>
      <protection hidden="1"/>
    </xf>
    <xf numFmtId="0" fontId="43" fillId="18" borderId="13" xfId="61" applyFont="1" applyFill="1" applyBorder="1" applyAlignment="1" applyProtection="1">
      <alignment horizontal="left" vertical="top" wrapText="1"/>
      <protection hidden="1"/>
    </xf>
    <xf numFmtId="0" fontId="44" fillId="0" borderId="47" xfId="61" applyFont="1" applyBorder="1" applyAlignment="1" applyProtection="1">
      <alignment horizontal="left" vertical="top" wrapText="1"/>
      <protection hidden="1"/>
    </xf>
    <xf numFmtId="0" fontId="44" fillId="0" borderId="59" xfId="61" applyFont="1" applyBorder="1" applyAlignment="1" applyProtection="1">
      <alignment horizontal="left" vertical="top" wrapText="1"/>
      <protection hidden="1"/>
    </xf>
    <xf numFmtId="0" fontId="44" fillId="0" borderId="27" xfId="61" applyFont="1" applyBorder="1" applyAlignment="1" applyProtection="1">
      <alignment horizontal="left" vertical="top" wrapText="1"/>
      <protection hidden="1"/>
    </xf>
    <xf numFmtId="0" fontId="44" fillId="0" borderId="0" xfId="61" applyFont="1" applyAlignment="1" applyProtection="1">
      <alignment horizontal="left" vertical="top" wrapText="1"/>
      <protection hidden="1"/>
    </xf>
    <xf numFmtId="0" fontId="44" fillId="0" borderId="51" xfId="61" applyFont="1" applyBorder="1" applyAlignment="1" applyProtection="1">
      <alignment horizontal="left" vertical="top" wrapText="1"/>
      <protection hidden="1"/>
    </xf>
    <xf numFmtId="0" fontId="44" fillId="0" borderId="44" xfId="61" applyFont="1" applyBorder="1" applyAlignment="1" applyProtection="1">
      <alignment horizontal="left" vertical="top" wrapText="1"/>
      <protection hidden="1"/>
    </xf>
    <xf numFmtId="4" fontId="71" fillId="0" borderId="5" xfId="61" applyNumberFormat="1" applyFont="1" applyBorder="1" applyAlignment="1" applyProtection="1">
      <alignment horizontal="center" vertical="center" wrapText="1"/>
      <protection hidden="1"/>
    </xf>
    <xf numFmtId="4" fontId="71" fillId="0" borderId="44" xfId="61" applyNumberFormat="1" applyFont="1" applyBorder="1" applyAlignment="1" applyProtection="1">
      <alignment horizontal="center" vertical="center" wrapText="1"/>
      <protection hidden="1"/>
    </xf>
    <xf numFmtId="0" fontId="44" fillId="0" borderId="0" xfId="61" quotePrefix="1" applyFont="1" applyAlignment="1" applyProtection="1">
      <alignment horizontal="left" vertical="top" wrapText="1"/>
      <protection hidden="1"/>
    </xf>
    <xf numFmtId="0" fontId="43" fillId="20" borderId="72" xfId="61" applyFont="1" applyFill="1" applyBorder="1" applyAlignment="1" applyProtection="1">
      <alignment horizontal="left" vertical="top" wrapText="1"/>
      <protection hidden="1"/>
    </xf>
    <xf numFmtId="0" fontId="43" fillId="20" borderId="76" xfId="61" applyFont="1" applyFill="1" applyBorder="1" applyAlignment="1" applyProtection="1">
      <alignment horizontal="left" vertical="top" wrapText="1"/>
      <protection hidden="1"/>
    </xf>
    <xf numFmtId="0" fontId="43" fillId="0" borderId="0" xfId="73" applyFont="1" applyAlignment="1" applyProtection="1">
      <alignment horizontal="left" vertical="center"/>
      <protection hidden="1"/>
    </xf>
    <xf numFmtId="0" fontId="43" fillId="0" borderId="51" xfId="79" applyFont="1" applyBorder="1" applyAlignment="1" applyProtection="1">
      <alignment horizontal="justify" vertical="top" wrapText="1"/>
      <protection hidden="1"/>
    </xf>
    <xf numFmtId="0" fontId="44" fillId="0" borderId="5" xfId="79" applyFont="1" applyBorder="1" applyAlignment="1" applyProtection="1">
      <alignment horizontal="justify" vertical="top"/>
      <protection hidden="1"/>
    </xf>
    <xf numFmtId="0" fontId="44" fillId="0" borderId="44" xfId="79" applyFont="1" applyBorder="1" applyAlignment="1" applyProtection="1">
      <alignment horizontal="justify" vertical="top"/>
      <protection hidden="1"/>
    </xf>
    <xf numFmtId="0" fontId="43" fillId="0" borderId="71" xfId="79" applyFont="1" applyBorder="1" applyAlignment="1" applyProtection="1">
      <alignment horizontal="justify" vertical="top" wrapText="1"/>
      <protection hidden="1"/>
    </xf>
    <xf numFmtId="0" fontId="44" fillId="0" borderId="40" xfId="79" applyFont="1" applyBorder="1" applyAlignment="1" applyProtection="1">
      <alignment horizontal="justify" vertical="top" wrapText="1"/>
      <protection hidden="1"/>
    </xf>
    <xf numFmtId="0" fontId="44" fillId="0" borderId="33" xfId="79" applyFont="1" applyBorder="1" applyAlignment="1" applyProtection="1">
      <alignment horizontal="justify" vertical="top" wrapText="1"/>
      <protection hidden="1"/>
    </xf>
    <xf numFmtId="0" fontId="43" fillId="0" borderId="71" xfId="79" applyFont="1" applyBorder="1" applyAlignment="1" applyProtection="1">
      <alignment horizontal="justify" vertical="center" wrapText="1"/>
      <protection hidden="1"/>
    </xf>
    <xf numFmtId="0" fontId="44" fillId="0" borderId="40" xfId="79" applyFont="1" applyBorder="1" applyAlignment="1" applyProtection="1">
      <alignment horizontal="justify" vertical="center" wrapText="1"/>
      <protection hidden="1"/>
    </xf>
    <xf numFmtId="0" fontId="44" fillId="0" borderId="33" xfId="79" applyFont="1" applyBorder="1" applyAlignment="1" applyProtection="1">
      <alignment horizontal="justify" vertical="center" wrapText="1"/>
      <protection hidden="1"/>
    </xf>
    <xf numFmtId="0" fontId="44" fillId="0" borderId="51" xfId="79" applyFont="1" applyBorder="1" applyAlignment="1" applyProtection="1">
      <alignment horizontal="left" vertical="top" wrapText="1"/>
      <protection hidden="1"/>
    </xf>
    <xf numFmtId="0" fontId="44" fillId="0" borderId="5" xfId="79" applyFont="1" applyBorder="1" applyAlignment="1" applyProtection="1">
      <alignment horizontal="left" vertical="top" wrapText="1"/>
      <protection hidden="1"/>
    </xf>
    <xf numFmtId="0" fontId="44" fillId="0" borderId="44" xfId="79" applyFont="1" applyBorder="1" applyAlignment="1" applyProtection="1">
      <alignment horizontal="left" vertical="top" wrapText="1"/>
      <protection hidden="1"/>
    </xf>
    <xf numFmtId="0" fontId="44" fillId="0" borderId="0" xfId="79" applyFont="1" applyFill="1" applyBorder="1" applyAlignment="1" applyProtection="1">
      <alignment horizontal="left" vertical="center"/>
      <protection hidden="1"/>
    </xf>
    <xf numFmtId="0" fontId="44" fillId="19" borderId="51" xfId="79" applyFont="1" applyFill="1" applyBorder="1" applyAlignment="1" applyProtection="1">
      <alignment horizontal="left" vertical="top"/>
      <protection locked="0" hidden="1"/>
    </xf>
    <xf numFmtId="0" fontId="44" fillId="19" borderId="5" xfId="79" applyFont="1" applyFill="1" applyBorder="1" applyAlignment="1" applyProtection="1">
      <alignment horizontal="left" vertical="top"/>
      <protection locked="0" hidden="1"/>
    </xf>
    <xf numFmtId="0" fontId="44" fillId="19" borderId="44" xfId="79" applyFont="1" applyFill="1" applyBorder="1" applyAlignment="1" applyProtection="1">
      <alignment horizontal="left" vertical="top"/>
      <protection locked="0" hidden="1"/>
    </xf>
    <xf numFmtId="4" fontId="43" fillId="0" borderId="0" xfId="61" applyNumberFormat="1" applyFont="1" applyAlignment="1" applyProtection="1">
      <alignment horizontal="left"/>
      <protection hidden="1"/>
    </xf>
    <xf numFmtId="4" fontId="43" fillId="0" borderId="23" xfId="61" applyNumberFormat="1" applyFont="1" applyBorder="1" applyAlignment="1" applyProtection="1">
      <alignment horizontal="left"/>
      <protection hidden="1"/>
    </xf>
    <xf numFmtId="0" fontId="43" fillId="0" borderId="0" xfId="61" applyFont="1" applyAlignment="1" applyProtection="1">
      <alignment horizontal="center"/>
      <protection hidden="1"/>
    </xf>
    <xf numFmtId="0" fontId="43" fillId="0" borderId="77" xfId="79" applyFont="1" applyBorder="1" applyAlignment="1" applyProtection="1">
      <alignment horizontal="justify" vertical="top" wrapText="1"/>
      <protection hidden="1"/>
    </xf>
    <xf numFmtId="0" fontId="44" fillId="0" borderId="81" xfId="79" applyFont="1" applyBorder="1" applyAlignment="1" applyProtection="1">
      <alignment horizontal="justify" vertical="top"/>
      <protection hidden="1"/>
    </xf>
    <xf numFmtId="0" fontId="44" fillId="0" borderId="29" xfId="79" applyFont="1" applyBorder="1" applyAlignment="1" applyProtection="1">
      <alignment horizontal="justify" vertical="top"/>
      <protection hidden="1"/>
    </xf>
    <xf numFmtId="0" fontId="55" fillId="21" borderId="0" xfId="79" applyNumberFormat="1" applyFont="1" applyFill="1" applyBorder="1" applyAlignment="1" applyProtection="1">
      <alignment horizontal="center" vertical="center" wrapText="1"/>
      <protection hidden="1"/>
    </xf>
    <xf numFmtId="0" fontId="43" fillId="0" borderId="0" xfId="61" applyFont="1" applyAlignment="1" applyProtection="1">
      <alignment horizontal="center" vertical="center"/>
      <protection hidden="1"/>
    </xf>
    <xf numFmtId="0" fontId="44" fillId="0" borderId="0" xfId="79" applyFont="1" applyAlignment="1" applyProtection="1">
      <alignment horizontal="left" vertical="top" wrapText="1"/>
      <protection hidden="1"/>
    </xf>
    <xf numFmtId="0" fontId="43" fillId="24" borderId="67" xfId="0" applyFont="1" applyFill="1" applyBorder="1" applyAlignment="1" applyProtection="1">
      <alignment horizontal="left" vertical="top" wrapText="1"/>
      <protection hidden="1"/>
    </xf>
    <xf numFmtId="0" fontId="43" fillId="0" borderId="47" xfId="0" applyFont="1" applyBorder="1" applyAlignment="1">
      <alignment horizontal="center" vertical="center" wrapText="1"/>
    </xf>
    <xf numFmtId="0" fontId="43" fillId="0" borderId="27" xfId="0" applyFont="1" applyBorder="1" applyAlignment="1">
      <alignment horizontal="center" vertical="center" wrapText="1"/>
    </xf>
    <xf numFmtId="0" fontId="43" fillId="0" borderId="56" xfId="0" applyFont="1" applyBorder="1" applyAlignment="1">
      <alignment horizontal="center" vertical="center" wrapText="1"/>
    </xf>
    <xf numFmtId="0" fontId="43" fillId="0" borderId="22" xfId="0" applyFont="1" applyBorder="1" applyAlignment="1">
      <alignment horizontal="center" vertical="center" wrapText="1"/>
    </xf>
    <xf numFmtId="0" fontId="43" fillId="0" borderId="0" xfId="0" applyFont="1" applyAlignment="1">
      <alignment horizontal="center" vertical="center" wrapText="1"/>
    </xf>
    <xf numFmtId="0" fontId="43" fillId="0" borderId="18" xfId="0" applyFont="1" applyBorder="1" applyAlignment="1">
      <alignment horizontal="center" vertical="center" wrapText="1"/>
    </xf>
    <xf numFmtId="0" fontId="43" fillId="0" borderId="24" xfId="0" applyFont="1" applyBorder="1" applyAlignment="1">
      <alignment horizontal="center" vertical="center" wrapText="1"/>
    </xf>
    <xf numFmtId="0" fontId="43" fillId="0" borderId="25" xfId="0" applyFont="1" applyBorder="1" applyAlignment="1">
      <alignment horizontal="center" vertical="center" wrapText="1"/>
    </xf>
    <xf numFmtId="0" fontId="43" fillId="0" borderId="43" xfId="0" applyFont="1" applyBorder="1" applyAlignment="1">
      <alignment horizontal="center" vertical="center" wrapText="1"/>
    </xf>
    <xf numFmtId="0" fontId="43" fillId="0" borderId="54" xfId="0" applyFont="1" applyBorder="1" applyAlignment="1">
      <alignment horizontal="center" vertical="top" wrapText="1"/>
    </xf>
    <xf numFmtId="0" fontId="43" fillId="0" borderId="55" xfId="0" applyFont="1" applyBorder="1" applyAlignment="1">
      <alignment horizontal="center" vertical="top" wrapText="1"/>
    </xf>
    <xf numFmtId="0" fontId="43" fillId="0" borderId="50" xfId="0" applyFont="1" applyBorder="1" applyAlignment="1">
      <alignment horizontal="center" vertical="top" wrapText="1"/>
    </xf>
    <xf numFmtId="0" fontId="43" fillId="0" borderId="46" xfId="82" applyFont="1" applyBorder="1" applyAlignment="1">
      <alignment horizontal="center" vertical="center" wrapText="1"/>
    </xf>
    <xf numFmtId="0" fontId="43" fillId="0" borderId="16" xfId="82" applyFont="1" applyBorder="1" applyAlignment="1">
      <alignment horizontal="center" vertical="center" wrapText="1"/>
    </xf>
    <xf numFmtId="0" fontId="65" fillId="0" borderId="48" xfId="82" applyFont="1" applyBorder="1" applyAlignment="1">
      <alignment horizontal="right" vertical="top" wrapText="1"/>
    </xf>
    <xf numFmtId="0" fontId="43" fillId="0" borderId="0" xfId="82" applyFont="1" applyAlignment="1">
      <alignment horizontal="center"/>
    </xf>
    <xf numFmtId="0" fontId="81" fillId="0" borderId="30" xfId="0" applyFont="1" applyBorder="1" applyAlignment="1">
      <alignment horizontal="center" vertical="top" wrapText="1"/>
    </xf>
    <xf numFmtId="0" fontId="81" fillId="0" borderId="52" xfId="0" applyFont="1" applyBorder="1" applyAlignment="1">
      <alignment horizontal="center" vertical="top" wrapText="1"/>
    </xf>
    <xf numFmtId="0" fontId="81" fillId="0" borderId="64" xfId="0" applyFont="1" applyBorder="1" applyAlignment="1">
      <alignment horizontal="center" vertical="center" wrapText="1"/>
    </xf>
    <xf numFmtId="0" fontId="81" fillId="0" borderId="14" xfId="0" applyFont="1" applyBorder="1" applyAlignment="1">
      <alignment horizontal="center" vertical="center" wrapText="1"/>
    </xf>
    <xf numFmtId="0" fontId="81" fillId="0" borderId="46" xfId="0" applyFont="1" applyBorder="1" applyAlignment="1">
      <alignment horizontal="center" vertical="center" wrapText="1"/>
    </xf>
    <xf numFmtId="0" fontId="81" fillId="0" borderId="16" xfId="0" applyFont="1" applyBorder="1" applyAlignment="1">
      <alignment horizontal="center" vertical="center" wrapText="1"/>
    </xf>
    <xf numFmtId="0" fontId="81" fillId="0" borderId="91" xfId="82" applyFont="1" applyBorder="1" applyAlignment="1">
      <alignment horizontal="center" vertical="center" wrapText="1"/>
    </xf>
    <xf numFmtId="0" fontId="81" fillId="0" borderId="54" xfId="82" applyFont="1" applyBorder="1" applyAlignment="1">
      <alignment horizontal="center" vertical="center" wrapText="1"/>
    </xf>
    <xf numFmtId="0" fontId="43" fillId="0" borderId="25" xfId="0" applyFont="1" applyBorder="1" applyAlignment="1">
      <alignment horizontal="right" vertical="top"/>
    </xf>
    <xf numFmtId="0" fontId="43" fillId="0" borderId="48" xfId="82" applyFont="1" applyBorder="1" applyAlignment="1">
      <alignment horizontal="left" vertical="top" wrapText="1"/>
    </xf>
    <xf numFmtId="0" fontId="66" fillId="24" borderId="0" xfId="0" applyFont="1" applyFill="1" applyAlignment="1" applyProtection="1">
      <alignment horizontal="left" vertical="top" wrapText="1"/>
      <protection hidden="1"/>
    </xf>
    <xf numFmtId="0" fontId="43" fillId="24" borderId="0" xfId="0" applyFont="1" applyFill="1" applyAlignment="1" applyProtection="1">
      <alignment horizontal="left" vertical="top" wrapText="1"/>
      <protection hidden="1"/>
    </xf>
    <xf numFmtId="0" fontId="1" fillId="0" borderId="17" xfId="77" applyBorder="1" applyAlignment="1" applyProtection="1">
      <alignment horizontal="left" vertical="top" wrapText="1"/>
      <protection hidden="1"/>
    </xf>
    <xf numFmtId="0" fontId="1" fillId="0" borderId="0" xfId="77" applyAlignment="1" applyProtection="1">
      <alignment horizontal="left" vertical="top" wrapText="1"/>
      <protection hidden="1"/>
    </xf>
    <xf numFmtId="0" fontId="1" fillId="0" borderId="18" xfId="77" applyBorder="1" applyAlignment="1" applyProtection="1">
      <alignment horizontal="left" vertical="top" wrapText="1"/>
      <protection hidden="1"/>
    </xf>
    <xf numFmtId="0" fontId="2" fillId="0" borderId="48" xfId="61" applyFont="1" applyBorder="1" applyAlignment="1" applyProtection="1">
      <alignment horizontal="left" vertical="top" wrapText="1"/>
      <protection hidden="1"/>
    </xf>
    <xf numFmtId="0" fontId="1" fillId="0" borderId="79" xfId="61" applyBorder="1" applyAlignment="1" applyProtection="1">
      <alignment horizontal="left" vertical="top" wrapText="1"/>
      <protection hidden="1"/>
    </xf>
    <xf numFmtId="0" fontId="1" fillId="0" borderId="4" xfId="61" applyBorder="1" applyAlignment="1" applyProtection="1">
      <alignment horizontal="left" vertical="top" wrapText="1"/>
      <protection hidden="1"/>
    </xf>
    <xf numFmtId="0" fontId="1" fillId="0" borderId="80" xfId="61" applyBorder="1" applyAlignment="1" applyProtection="1">
      <alignment horizontal="left" vertical="top" wrapText="1"/>
      <protection hidden="1"/>
    </xf>
    <xf numFmtId="164" fontId="1" fillId="19" borderId="79" xfId="43" applyFont="1" applyFill="1" applyBorder="1" applyAlignment="1" applyProtection="1">
      <alignment horizontal="right" vertical="center"/>
      <protection hidden="1"/>
    </xf>
    <xf numFmtId="164" fontId="1" fillId="19" borderId="80" xfId="43" applyFont="1" applyFill="1" applyBorder="1" applyAlignment="1" applyProtection="1">
      <alignment horizontal="right" vertical="center"/>
      <protection hidden="1"/>
    </xf>
    <xf numFmtId="0" fontId="1" fillId="0" borderId="63" xfId="77" applyBorder="1" applyAlignment="1" applyProtection="1">
      <alignment horizontal="left" vertical="center"/>
      <protection hidden="1"/>
    </xf>
    <xf numFmtId="0" fontId="1" fillId="0" borderId="67" xfId="77" applyBorder="1" applyAlignment="1" applyProtection="1">
      <alignment horizontal="left" vertical="center"/>
      <protection hidden="1"/>
    </xf>
    <xf numFmtId="2" fontId="10" fillId="19" borderId="79" xfId="77" applyNumberFormat="1" applyFont="1" applyFill="1" applyBorder="1" applyAlignment="1" applyProtection="1">
      <alignment horizontal="right" vertical="center"/>
      <protection hidden="1"/>
    </xf>
    <xf numFmtId="2" fontId="10" fillId="19" borderId="80" xfId="77" applyNumberFormat="1" applyFont="1" applyFill="1" applyBorder="1" applyAlignment="1" applyProtection="1">
      <alignment horizontal="right" vertical="center"/>
      <protection hidden="1"/>
    </xf>
    <xf numFmtId="0" fontId="38" fillId="23" borderId="0" xfId="72" applyFont="1" applyFill="1" applyAlignment="1" applyProtection="1">
      <alignment horizontal="center" vertical="center" wrapText="1"/>
      <protection hidden="1"/>
    </xf>
    <xf numFmtId="0" fontId="38" fillId="23" borderId="23" xfId="72" applyFont="1" applyFill="1" applyBorder="1" applyAlignment="1" applyProtection="1">
      <alignment horizontal="center" vertical="center" wrapText="1"/>
      <protection hidden="1"/>
    </xf>
    <xf numFmtId="0" fontId="43" fillId="0" borderId="0" xfId="73" applyFont="1" applyAlignment="1" applyProtection="1">
      <alignment horizontal="center" vertical="center"/>
      <protection hidden="1"/>
    </xf>
    <xf numFmtId="0" fontId="43" fillId="19" borderId="0" xfId="73" applyFont="1" applyFill="1" applyAlignment="1" applyProtection="1">
      <alignment vertical="center"/>
      <protection locked="0" hidden="1"/>
    </xf>
    <xf numFmtId="183" fontId="43" fillId="0" borderId="0" xfId="73" applyNumberFormat="1" applyFont="1" applyAlignment="1" applyProtection="1">
      <alignment horizontal="left" vertical="center"/>
      <protection hidden="1"/>
    </xf>
    <xf numFmtId="0" fontId="43" fillId="0" borderId="0" xfId="73" applyFont="1" applyAlignment="1" applyProtection="1">
      <alignment horizontal="justify" vertical="top"/>
      <protection hidden="1"/>
    </xf>
    <xf numFmtId="0" fontId="44" fillId="0" borderId="0" xfId="73" applyFont="1" applyAlignment="1" applyProtection="1">
      <alignment horizontal="justify" vertical="top"/>
      <protection hidden="1"/>
    </xf>
    <xf numFmtId="0" fontId="44" fillId="0" borderId="0" xfId="73" applyFont="1" applyAlignment="1" applyProtection="1">
      <alignment horizontal="justify" vertical="center"/>
      <protection hidden="1"/>
    </xf>
    <xf numFmtId="0" fontId="43" fillId="0" borderId="0" xfId="73" applyFont="1" applyAlignment="1" applyProtection="1">
      <alignment horizontal="justify" vertical="center"/>
      <protection hidden="1"/>
    </xf>
    <xf numFmtId="0" fontId="44" fillId="0" borderId="0" xfId="74" applyFont="1" applyAlignment="1" applyProtection="1">
      <alignment horizontal="left" vertical="top"/>
      <protection hidden="1"/>
    </xf>
    <xf numFmtId="0" fontId="44" fillId="0" borderId="0" xfId="74" applyFont="1" applyAlignment="1" applyProtection="1">
      <alignment vertical="top" wrapText="1"/>
      <protection hidden="1"/>
    </xf>
    <xf numFmtId="0" fontId="44" fillId="0" borderId="0" xfId="64" applyFont="1" applyAlignment="1" applyProtection="1">
      <alignment vertical="top" wrapText="1"/>
      <protection hidden="1"/>
    </xf>
    <xf numFmtId="0" fontId="44" fillId="0" borderId="0" xfId="74" applyFont="1" applyAlignment="1" applyProtection="1">
      <alignment horizontal="left" vertical="top" wrapText="1"/>
      <protection hidden="1"/>
    </xf>
    <xf numFmtId="0" fontId="44" fillId="0" borderId="0" xfId="72" applyFont="1" applyAlignment="1" applyProtection="1">
      <alignment horizontal="right" vertical="top" wrapText="1"/>
      <protection hidden="1"/>
    </xf>
    <xf numFmtId="183" fontId="43" fillId="0" borderId="0" xfId="73" applyNumberFormat="1" applyFont="1" applyAlignment="1" applyProtection="1">
      <alignment horizontal="left" vertical="center" indent="1"/>
      <protection hidden="1"/>
    </xf>
    <xf numFmtId="0" fontId="89" fillId="0" borderId="0" xfId="73" applyFont="1" applyAlignment="1" applyProtection="1">
      <alignment horizontal="justify" vertical="top"/>
      <protection hidden="1"/>
    </xf>
    <xf numFmtId="0" fontId="44" fillId="0" borderId="0" xfId="72" applyFont="1" applyAlignment="1" applyProtection="1">
      <alignment horizontal="left" vertical="center" indent="2"/>
      <protection hidden="1"/>
    </xf>
    <xf numFmtId="0" fontId="44" fillId="19" borderId="41" xfId="72" applyFont="1" applyFill="1" applyBorder="1" applyAlignment="1" applyProtection="1">
      <alignment horizontal="left" vertical="center"/>
      <protection locked="0" hidden="1"/>
    </xf>
    <xf numFmtId="0" fontId="44" fillId="0" borderId="78" xfId="72" applyFont="1" applyBorder="1" applyAlignment="1" applyProtection="1">
      <alignment horizontal="left" vertical="center" indent="2"/>
      <protection hidden="1"/>
    </xf>
    <xf numFmtId="0" fontId="44" fillId="0" borderId="42" xfId="72" applyFont="1" applyBorder="1" applyAlignment="1" applyProtection="1">
      <alignment horizontal="left" vertical="center" indent="2"/>
      <protection hidden="1"/>
    </xf>
    <xf numFmtId="0" fontId="44" fillId="0" borderId="41" xfId="72" applyFont="1" applyBorder="1" applyAlignment="1" applyProtection="1">
      <alignment vertical="center" wrapText="1"/>
      <protection hidden="1"/>
    </xf>
    <xf numFmtId="0" fontId="60" fillId="0" borderId="42" xfId="72" applyFont="1" applyBorder="1" applyAlignment="1" applyProtection="1">
      <alignment horizontal="justify" vertical="center" wrapText="1"/>
      <protection hidden="1"/>
    </xf>
    <xf numFmtId="0" fontId="43" fillId="0" borderId="0" xfId="73" quotePrefix="1" applyFont="1" applyAlignment="1" applyProtection="1">
      <alignment horizontal="center" vertical="center"/>
      <protection hidden="1"/>
    </xf>
    <xf numFmtId="0" fontId="44" fillId="0" borderId="42" xfId="72" applyFont="1" applyBorder="1" applyAlignment="1" applyProtection="1">
      <alignment vertical="center" wrapText="1"/>
      <protection hidden="1"/>
    </xf>
  </cellXfs>
  <cellStyles count="11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75" xfId="19" xr:uid="{00000000-0005-0000-0000-000012000000}"/>
    <cellStyle name="Accent1" xfId="20" builtinId="29" customBuiltin="1"/>
    <cellStyle name="Accent2" xfId="21" builtinId="33" customBuiltin="1"/>
    <cellStyle name="Accent3" xfId="22" builtinId="37" customBuiltin="1"/>
    <cellStyle name="Accent4" xfId="23" builtinId="41" customBuiltin="1"/>
    <cellStyle name="Accent5" xfId="24" builtinId="45" customBuiltin="1"/>
    <cellStyle name="Accent6" xfId="25" builtinId="49" customBuiltin="1"/>
    <cellStyle name="ÅëÈ­ [0]_±âÅ¸" xfId="26" xr:uid="{00000000-0005-0000-0000-000019000000}"/>
    <cellStyle name="ÅëÈ­_±âÅ¸" xfId="27" xr:uid="{00000000-0005-0000-0000-00001A000000}"/>
    <cellStyle name="ÄÞ¸¶ [0]_±âÅ¸" xfId="28" xr:uid="{00000000-0005-0000-0000-00001B000000}"/>
    <cellStyle name="ÄÞ¸¶_±âÅ¸" xfId="29" xr:uid="{00000000-0005-0000-0000-00001C000000}"/>
    <cellStyle name="Bad" xfId="30" builtinId="27" customBuiltin="1"/>
    <cellStyle name="Ç¥ÁØ_¿¬°£´©°è¿¹»ó" xfId="31" xr:uid="{00000000-0005-0000-0000-00001E000000}"/>
    <cellStyle name="Calculation" xfId="32" builtinId="22" customBuiltin="1"/>
    <cellStyle name="Check Cell" xfId="33" builtinId="23" customBuiltin="1"/>
    <cellStyle name="Comma" xfId="34" builtinId="3"/>
    <cellStyle name="Comma  - Style1" xfId="35" xr:uid="{00000000-0005-0000-0000-000022000000}"/>
    <cellStyle name="Comma  - Style2" xfId="36" xr:uid="{00000000-0005-0000-0000-000023000000}"/>
    <cellStyle name="Comma  - Style3" xfId="37" xr:uid="{00000000-0005-0000-0000-000024000000}"/>
    <cellStyle name="Comma  - Style4" xfId="38" xr:uid="{00000000-0005-0000-0000-000025000000}"/>
    <cellStyle name="Comma  - Style5" xfId="39" xr:uid="{00000000-0005-0000-0000-000026000000}"/>
    <cellStyle name="Comma  - Style6" xfId="40" xr:uid="{00000000-0005-0000-0000-000027000000}"/>
    <cellStyle name="Comma  - Style7" xfId="41" xr:uid="{00000000-0005-0000-0000-000028000000}"/>
    <cellStyle name="Comma  - Style8" xfId="42" xr:uid="{00000000-0005-0000-0000-000029000000}"/>
    <cellStyle name="Comma 2" xfId="43" xr:uid="{00000000-0005-0000-0000-00002A000000}"/>
    <cellStyle name="Comma 3" xfId="44" xr:uid="{00000000-0005-0000-0000-00002B000000}"/>
    <cellStyle name="Comma 3 2" xfId="97" xr:uid="{00000000-0005-0000-0000-00002C000000}"/>
    <cellStyle name="Comma_SCH-4(i)" xfId="45" xr:uid="{00000000-0005-0000-0000-00002D000000}"/>
    <cellStyle name="Explanatory Text" xfId="46" builtinId="53" customBuiltin="1"/>
    <cellStyle name="Formula" xfId="47" xr:uid="{00000000-0005-0000-0000-00002F000000}"/>
    <cellStyle name="Good" xfId="48" builtinId="26" customBuiltin="1"/>
    <cellStyle name="Header1" xfId="49" xr:uid="{00000000-0005-0000-0000-000031000000}"/>
    <cellStyle name="Header2" xfId="50" xr:uid="{00000000-0005-0000-0000-000032000000}"/>
    <cellStyle name="Heading 1" xfId="51" builtinId="16" customBuiltin="1"/>
    <cellStyle name="Heading 2" xfId="52" builtinId="17" customBuiltin="1"/>
    <cellStyle name="Heading 3" xfId="53" builtinId="18" customBuiltin="1"/>
    <cellStyle name="Heading 4" xfId="54" builtinId="19" customBuiltin="1"/>
    <cellStyle name="Hypertextový odkaz" xfId="55" xr:uid="{00000000-0005-0000-0000-000037000000}"/>
    <cellStyle name="Input" xfId="56" builtinId="20" customBuiltin="1"/>
    <cellStyle name="Linked Cell" xfId="57" builtinId="24" customBuiltin="1"/>
    <cellStyle name="Neutral" xfId="58" builtinId="28" customBuiltin="1"/>
    <cellStyle name="no dec" xfId="59" xr:uid="{00000000-0005-0000-0000-00003B000000}"/>
    <cellStyle name="Normal" xfId="0" builtinId="0"/>
    <cellStyle name="Normal - Style1" xfId="60" xr:uid="{00000000-0005-0000-0000-00003D000000}"/>
    <cellStyle name="Normal 10" xfId="98" xr:uid="{00000000-0005-0000-0000-00003E000000}"/>
    <cellStyle name="Normal 11" xfId="99" xr:uid="{00000000-0005-0000-0000-00003F000000}"/>
    <cellStyle name="Normal 12" xfId="100" xr:uid="{00000000-0005-0000-0000-000040000000}"/>
    <cellStyle name="Normal 13" xfId="101" xr:uid="{00000000-0005-0000-0000-000041000000}"/>
    <cellStyle name="Normal 14" xfId="102" xr:uid="{00000000-0005-0000-0000-000042000000}"/>
    <cellStyle name="Normal 15" xfId="103" xr:uid="{00000000-0005-0000-0000-000043000000}"/>
    <cellStyle name="Normal 16" xfId="104" xr:uid="{00000000-0005-0000-0000-000044000000}"/>
    <cellStyle name="Normal 17" xfId="105" xr:uid="{00000000-0005-0000-0000-000045000000}"/>
    <cellStyle name="Normal 18" xfId="106" xr:uid="{00000000-0005-0000-0000-000046000000}"/>
    <cellStyle name="Normal 19" xfId="107" xr:uid="{00000000-0005-0000-0000-000047000000}"/>
    <cellStyle name="Normal 2" xfId="61" xr:uid="{00000000-0005-0000-0000-000048000000}"/>
    <cellStyle name="Normal 2 2" xfId="62" xr:uid="{00000000-0005-0000-0000-000049000000}"/>
    <cellStyle name="Normal 2 3" xfId="113" xr:uid="{00000000-0005-0000-0000-00004A000000}"/>
    <cellStyle name="Normal 2_20 Price Schedule VOL III Rev-2" xfId="63" xr:uid="{00000000-0005-0000-0000-00004B000000}"/>
    <cellStyle name="Normal 20" xfId="108" xr:uid="{00000000-0005-0000-0000-00004C000000}"/>
    <cellStyle name="Normal 21" xfId="109" xr:uid="{00000000-0005-0000-0000-00004D000000}"/>
    <cellStyle name="Normal 22" xfId="110" xr:uid="{00000000-0005-0000-0000-00004E000000}"/>
    <cellStyle name="Normal 3" xfId="64" xr:uid="{00000000-0005-0000-0000-00004F000000}"/>
    <cellStyle name="Normal 3 2" xfId="65" xr:uid="{00000000-0005-0000-0000-000050000000}"/>
    <cellStyle name="Normal 3 3" xfId="114" xr:uid="{00000000-0005-0000-0000-000051000000}"/>
    <cellStyle name="Normal 3_29_First Envelope - R2_Vol-III" xfId="66" xr:uid="{00000000-0005-0000-0000-000052000000}"/>
    <cellStyle name="Normal 4" xfId="67" xr:uid="{00000000-0005-0000-0000-000053000000}"/>
    <cellStyle name="Normal 5" xfId="68" xr:uid="{00000000-0005-0000-0000-000054000000}"/>
    <cellStyle name="Normal 6" xfId="69" xr:uid="{00000000-0005-0000-0000-000055000000}"/>
    <cellStyle name="Normal 7" xfId="70" xr:uid="{00000000-0005-0000-0000-000056000000}"/>
    <cellStyle name="Normal 8" xfId="71" xr:uid="{00000000-0005-0000-0000-000057000000}"/>
    <cellStyle name="Normal 8 2" xfId="115" xr:uid="{00000000-0005-0000-0000-000058000000}"/>
    <cellStyle name="Normal 9" xfId="111" xr:uid="{00000000-0005-0000-0000-000059000000}"/>
    <cellStyle name="Normal_21 -Price Schedule TW01" xfId="72" xr:uid="{00000000-0005-0000-0000-00005A000000}"/>
    <cellStyle name="Normal_Annexures TW 04" xfId="73" xr:uid="{00000000-0005-0000-0000-00005B000000}"/>
    <cellStyle name="Normal_Annexures TW 04 2" xfId="74" xr:uid="{00000000-0005-0000-0000-00005C000000}"/>
    <cellStyle name="Normal_Attach 3(JV)" xfId="75" xr:uid="{00000000-0005-0000-0000-00005D000000}"/>
    <cellStyle name="Normal_Attacments TW 04_SE-Vol-III" xfId="76" xr:uid="{00000000-0005-0000-0000-00005E000000}"/>
    <cellStyle name="Normal_Entertainment Form" xfId="77" xr:uid="{00000000-0005-0000-0000-00005F000000}"/>
    <cellStyle name="Normal_pgcil-tivim-pricesched" xfId="78" xr:uid="{00000000-0005-0000-0000-000060000000}"/>
    <cellStyle name="Normal_pgcil-tivim-pricesched 3" xfId="116" xr:uid="{00000000-0005-0000-0000-000061000000}"/>
    <cellStyle name="Normal_PRICE SCHEDULE-4 to 6-A4" xfId="79" xr:uid="{00000000-0005-0000-0000-000062000000}"/>
    <cellStyle name="Normal_Price_Schedules for Insulator Package Rev-01" xfId="80" xr:uid="{00000000-0005-0000-0000-000063000000}"/>
    <cellStyle name="Normal_Price_Schedules for Insulator Package Rev-01_20 Price Schedule VOL III Rev-2" xfId="81" xr:uid="{00000000-0005-0000-0000-000064000000}"/>
    <cellStyle name="Normal_PRICE-SCHE Bihar-Rev-2-corrections" xfId="82" xr:uid="{00000000-0005-0000-0000-000065000000}"/>
    <cellStyle name="Normal_PRICE-SCHE Bihar-Rev-2-corrections 2" xfId="83" xr:uid="{00000000-0005-0000-0000-000066000000}"/>
    <cellStyle name="Normal_PRICE-SCHE Bihar-Rev-2-corrections_Annexures TW 04" xfId="84" xr:uid="{00000000-0005-0000-0000-000067000000}"/>
    <cellStyle name="Normal_SE-Vol-III" xfId="85" xr:uid="{00000000-0005-0000-0000-000068000000}"/>
    <cellStyle name="Normal_Sheet1" xfId="86" xr:uid="{00000000-0005-0000-0000-000069000000}"/>
    <cellStyle name="Note" xfId="87" builtinId="10" customBuiltin="1"/>
    <cellStyle name="Note 2" xfId="88" xr:uid="{00000000-0005-0000-0000-00006B000000}"/>
    <cellStyle name="Note 2 2" xfId="112" xr:uid="{00000000-0005-0000-0000-00006C000000}"/>
    <cellStyle name="Output" xfId="89" builtinId="21" customBuiltin="1"/>
    <cellStyle name="Percent" xfId="90" builtinId="5"/>
    <cellStyle name="Popis" xfId="91" xr:uid="{00000000-0005-0000-0000-00006F000000}"/>
    <cellStyle name="Sledovaný hypertextový odkaz" xfId="92" xr:uid="{00000000-0005-0000-0000-000070000000}"/>
    <cellStyle name="Standard_BS14" xfId="93" xr:uid="{00000000-0005-0000-0000-000071000000}"/>
    <cellStyle name="Title" xfId="94" builtinId="15" customBuiltin="1"/>
    <cellStyle name="Total" xfId="95" builtinId="25" customBuiltin="1"/>
    <cellStyle name="Warning Text" xfId="96" builtinId="11" customBuiltin="1"/>
  </cellStyles>
  <dxfs count="13">
    <dxf>
      <font>
        <strike/>
        <condense val="0"/>
        <extend val="0"/>
        <color auto="1"/>
      </font>
    </dxf>
    <dxf>
      <font>
        <strike/>
        <condense val="0"/>
        <extend val="0"/>
        <color auto="1"/>
      </font>
    </dxf>
    <dxf>
      <font>
        <strike/>
      </font>
    </dxf>
    <dxf>
      <font>
        <strike/>
        <condense val="0"/>
        <extend val="0"/>
      </font>
    </dxf>
    <dxf>
      <font>
        <condense val="0"/>
        <extend val="0"/>
        <color auto="1"/>
      </font>
      <fill>
        <patternFill>
          <bgColor indexed="42"/>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ndense val="0"/>
        <extend val="0"/>
        <color indexed="9"/>
      </font>
      <fill>
        <patternFill patternType="none">
          <bgColor indexed="65"/>
        </patternFill>
      </fill>
      <border>
        <left/>
        <right/>
        <top/>
        <bottom/>
      </border>
    </dxf>
    <dxf>
      <font>
        <condense val="0"/>
        <extend val="0"/>
        <color indexed="9"/>
      </font>
      <fill>
        <patternFill patternType="none">
          <bgColor indexed="65"/>
        </patternFill>
      </fill>
      <border>
        <left/>
        <right/>
        <top/>
        <bottom/>
      </border>
    </dxf>
    <dxf>
      <font>
        <condense val="0"/>
        <extend val="0"/>
        <color indexed="9"/>
      </font>
    </dxf>
    <dxf>
      <font>
        <condense val="0"/>
        <extend val="0"/>
        <color indexed="9"/>
      </font>
    </dxf>
  </dxfs>
  <tableStyles count="0" defaultTableStyle="TableStyleMedium2" defaultPivotStyle="PivotStyleLight16"/>
  <colors>
    <mruColors>
      <color rgb="FFFFFF99"/>
      <color rgb="FFCCFFCC"/>
      <color rgb="FF99FFCC"/>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32" Type="http://schemas.openxmlformats.org/officeDocument/2006/relationships/usernames" Target="revisions/userNam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Name of Bidder'!Print_Area"/><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Cover!A1"/></Relationships>
</file>

<file path=xl/drawings/_rels/drawing2.xml.rels><?xml version="1.0" encoding="UTF-8" standalone="yes"?>
<Relationships xmlns="http://schemas.openxmlformats.org/package/2006/relationships"><Relationship Id="rId2" Type="http://schemas.openxmlformats.org/officeDocument/2006/relationships/hyperlink" Target="#'Sch-1b '!A1"/><Relationship Id="rId1" Type="http://schemas.openxmlformats.org/officeDocument/2006/relationships/hyperlink" Target="#'Attach 5'!A1"/></Relationships>
</file>

<file path=xl/drawings/_rels/drawing3.xml.rels><?xml version="1.0" encoding="UTF-8" standalone="yes"?>
<Relationships xmlns="http://schemas.openxmlformats.org/package/2006/relationships"><Relationship Id="rId2" Type="http://schemas.openxmlformats.org/officeDocument/2006/relationships/hyperlink" Target="#'Sch-4a'!A1"/><Relationship Id="rId1" Type="http://schemas.openxmlformats.org/officeDocument/2006/relationships/hyperlink" Target="#'Attach 5'!A1"/></Relationships>
</file>

<file path=xl/drawings/_rels/drawing4.xml.rels><?xml version="1.0" encoding="UTF-8" standalone="yes"?>
<Relationships xmlns="http://schemas.openxmlformats.org/package/2006/relationships"><Relationship Id="rId2" Type="http://schemas.openxmlformats.org/officeDocument/2006/relationships/hyperlink" Target="#'Sch-7a'!A1"/><Relationship Id="rId1" Type="http://schemas.openxmlformats.org/officeDocument/2006/relationships/hyperlink" Target="#'Attach 5'!A1"/></Relationships>
</file>

<file path=xl/drawings/_rels/drawing5.xml.rels><?xml version="1.0" encoding="UTF-8" standalone="yes"?>
<Relationships xmlns="http://schemas.openxmlformats.org/package/2006/relationships"><Relationship Id="rId2" Type="http://schemas.openxmlformats.org/officeDocument/2006/relationships/hyperlink" Target="#'Sch-7b'!A1"/><Relationship Id="rId1" Type="http://schemas.openxmlformats.org/officeDocument/2006/relationships/hyperlink" Target="#'Attach 5'!A1"/></Relationships>
</file>

<file path=xl/drawings/_rels/drawing6.xml.rels><?xml version="1.0" encoding="UTF-8" standalone="yes"?>
<Relationships xmlns="http://schemas.openxmlformats.org/package/2006/relationships"><Relationship Id="rId2" Type="http://schemas.openxmlformats.org/officeDocument/2006/relationships/hyperlink" Target="#'Bid Form 2nd Envelope'!Print_Area"/><Relationship Id="rId1" Type="http://schemas.openxmlformats.org/officeDocument/2006/relationships/hyperlink" Target="#'Attach 5'!A1"/></Relationships>
</file>

<file path=xl/drawings/_rels/drawing7.xml.rels><?xml version="1.0" encoding="UTF-8" standalone="yes"?>
<Relationships xmlns="http://schemas.openxmlformats.org/package/2006/relationships"><Relationship Id="rId1" Type="http://schemas.openxmlformats.org/officeDocument/2006/relationships/hyperlink" Target="#'Sch-5'!A1"/></Relationships>
</file>

<file path=xl/drawings/_rels/drawing8.xml.rels><?xml version="1.0" encoding="UTF-8" standalone="yes"?>
<Relationships xmlns="http://schemas.openxmlformats.org/package/2006/relationships"><Relationship Id="rId1" Type="http://schemas.openxmlformats.org/officeDocument/2006/relationships/hyperlink" Target="#'Sch-5'!A1"/></Relationships>
</file>

<file path=xl/drawings/_rels/drawing9.xml.rels><?xml version="1.0" encoding="UTF-8" standalone="yes"?>
<Relationships xmlns="http://schemas.openxmlformats.org/package/2006/relationships"><Relationship Id="rId1" Type="http://schemas.openxmlformats.org/officeDocument/2006/relationships/hyperlink" Target="#'Sch-5'!A1"/></Relationships>
</file>

<file path=xl/drawings/drawing1.xml><?xml version="1.0" encoding="utf-8"?>
<xdr:wsDr xmlns:xdr="http://schemas.openxmlformats.org/drawingml/2006/spreadsheetDrawing" xmlns:a="http://schemas.openxmlformats.org/drawingml/2006/main">
  <xdr:twoCellAnchor>
    <xdr:from>
      <xdr:col>4</xdr:col>
      <xdr:colOff>187960</xdr:colOff>
      <xdr:row>10</xdr:row>
      <xdr:rowOff>78740</xdr:rowOff>
    </xdr:from>
    <xdr:to>
      <xdr:col>4</xdr:col>
      <xdr:colOff>828040</xdr:colOff>
      <xdr:row>13</xdr:row>
      <xdr:rowOff>7620</xdr:rowOff>
    </xdr:to>
    <xdr:pic>
      <xdr:nvPicPr>
        <xdr:cNvPr id="24608" name="Picture 1">
          <a:extLst>
            <a:ext uri="{FF2B5EF4-FFF2-40B4-BE49-F238E27FC236}">
              <a16:creationId xmlns:a16="http://schemas.microsoft.com/office/drawing/2014/main" id="{00000000-0008-0000-0000-0000206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797800" y="4203700"/>
          <a:ext cx="640080" cy="741680"/>
        </a:xfrm>
        <a:prstGeom prst="rect">
          <a:avLst/>
        </a:prstGeom>
        <a:noFill/>
        <a:ln w="9525">
          <a:noFill/>
          <a:miter lim="800000"/>
          <a:headEnd/>
          <a:tailEnd/>
        </a:ln>
      </xdr:spPr>
    </xdr:pic>
    <xdr:clientData/>
  </xdr:twoCellAnchor>
  <xdr:twoCellAnchor>
    <xdr:from>
      <xdr:col>2</xdr:col>
      <xdr:colOff>2448560</xdr:colOff>
      <xdr:row>7</xdr:row>
      <xdr:rowOff>10160</xdr:rowOff>
    </xdr:from>
    <xdr:to>
      <xdr:col>5</xdr:col>
      <xdr:colOff>10160</xdr:colOff>
      <xdr:row>9</xdr:row>
      <xdr:rowOff>243840</xdr:rowOff>
    </xdr:to>
    <xdr:sp macro="" textlink="">
      <xdr:nvSpPr>
        <xdr:cNvPr id="3" name="Text Box 2">
          <a:hlinkClick xmlns:r="http://schemas.openxmlformats.org/officeDocument/2006/relationships" r:id="rId2" tooltip="Skip Instructions &amp;  Proceed"/>
          <a:extLst>
            <a:ext uri="{FF2B5EF4-FFF2-40B4-BE49-F238E27FC236}">
              <a16:creationId xmlns:a16="http://schemas.microsoft.com/office/drawing/2014/main" id="{00000000-0008-0000-0000-000003000000}"/>
            </a:ext>
          </a:extLst>
        </xdr:cNvPr>
        <xdr:cNvSpPr txBox="1">
          <a:spLocks noChangeArrowheads="1"/>
        </xdr:cNvSpPr>
      </xdr:nvSpPr>
      <xdr:spPr bwMode="auto">
        <a:xfrm flipV="1">
          <a:off x="4003040" y="3383280"/>
          <a:ext cx="4500880" cy="731520"/>
        </a:xfrm>
        <a:prstGeom prst="rect">
          <a:avLst/>
        </a:prstGeom>
        <a:gradFill rotWithShape="1">
          <a:gsLst>
            <a:gs pos="0">
              <a:srgbClr val="FFCC99"/>
            </a:gs>
            <a:gs pos="100000">
              <a:srgbClr val="FFCC99">
                <a:gamma/>
                <a:shade val="46275"/>
                <a:invGamma/>
              </a:srgbClr>
            </a:gs>
          </a:gsLst>
          <a:path path="shape">
            <a:fillToRect l="50000" t="50000" r="50000" b="50000"/>
          </a:path>
        </a:gradFill>
        <a:ln w="6350">
          <a:solidFill>
            <a:srgbClr val="000000"/>
          </a:solidFill>
          <a:miter lim="800000"/>
          <a:headEnd/>
          <a:tailEnd/>
        </a:ln>
      </xdr:spPr>
      <xdr:txBody>
        <a:bodyPr vertOverflow="clip" wrap="square" lIns="27432" tIns="32004" rIns="27432" bIns="32004" anchor="ctr" upright="1"/>
        <a:lstStyle/>
        <a:p>
          <a:pPr algn="ctr" rtl="1">
            <a:defRPr sz="1000"/>
          </a:pPr>
          <a:r>
            <a:rPr lang="en-US" sz="1200" b="1" i="0" strike="noStrike">
              <a:solidFill>
                <a:srgbClr val="000000"/>
              </a:solidFill>
              <a:latin typeface="Book Antiqua"/>
            </a:rPr>
            <a:t>Click to skip Instructions &amp; Proceed</a:t>
          </a:r>
        </a:p>
      </xdr:txBody>
    </xdr:sp>
    <xdr:clientData/>
  </xdr:twoCellAnchor>
  <xdr:twoCellAnchor>
    <xdr:from>
      <xdr:col>5</xdr:col>
      <xdr:colOff>139700</xdr:colOff>
      <xdr:row>0</xdr:row>
      <xdr:rowOff>20320</xdr:rowOff>
    </xdr:from>
    <xdr:to>
      <xdr:col>5</xdr:col>
      <xdr:colOff>528320</xdr:colOff>
      <xdr:row>0</xdr:row>
      <xdr:rowOff>363220</xdr:rowOff>
    </xdr:to>
    <xdr:sp macro="" textlink="">
      <xdr:nvSpPr>
        <xdr:cNvPr id="24610" name="AutoShape 3">
          <a:extLst>
            <a:ext uri="{FF2B5EF4-FFF2-40B4-BE49-F238E27FC236}">
              <a16:creationId xmlns:a16="http://schemas.microsoft.com/office/drawing/2014/main" id="{00000000-0008-0000-0000-000022600000}"/>
            </a:ext>
          </a:extLst>
        </xdr:cNvPr>
        <xdr:cNvSpPr>
          <a:spLocks noChangeArrowheads="1"/>
        </xdr:cNvSpPr>
      </xdr:nvSpPr>
      <xdr:spPr bwMode="auto">
        <a:xfrm>
          <a:off x="8407400" y="20320"/>
          <a:ext cx="388620" cy="342900"/>
        </a:xfrm>
        <a:prstGeom prst="sun">
          <a:avLst>
            <a:gd name="adj" fmla="val 25000"/>
          </a:avLst>
        </a:prstGeom>
        <a:gradFill rotWithShape="1">
          <a:gsLst>
            <a:gs pos="0">
              <a:srgbClr val="FFFF99"/>
            </a:gs>
            <a:gs pos="100000">
              <a:srgbClr val="767647"/>
            </a:gs>
          </a:gsLst>
          <a:path path="rect">
            <a:fillToRect l="50000" t="50000" r="50000" b="50000"/>
          </a:path>
        </a:gradFill>
        <a:ln w="9525">
          <a:solidFill>
            <a:srgbClr val="000000"/>
          </a:solidFill>
          <a:miter lim="800000"/>
          <a:headEnd/>
          <a:tailEnd/>
        </a:ln>
      </xdr:spPr>
    </xdr:sp>
    <xdr:clientData/>
  </xdr:twoCellAnchor>
  <xdr:twoCellAnchor>
    <xdr:from>
      <xdr:col>5</xdr:col>
      <xdr:colOff>134620</xdr:colOff>
      <xdr:row>12</xdr:row>
      <xdr:rowOff>73660</xdr:rowOff>
    </xdr:from>
    <xdr:to>
      <xdr:col>5</xdr:col>
      <xdr:colOff>523240</xdr:colOff>
      <xdr:row>13</xdr:row>
      <xdr:rowOff>114300</xdr:rowOff>
    </xdr:to>
    <xdr:sp macro="" textlink="">
      <xdr:nvSpPr>
        <xdr:cNvPr id="24611" name="AutoShape 4">
          <a:extLst>
            <a:ext uri="{FF2B5EF4-FFF2-40B4-BE49-F238E27FC236}">
              <a16:creationId xmlns:a16="http://schemas.microsoft.com/office/drawing/2014/main" id="{00000000-0008-0000-0000-000023600000}"/>
            </a:ext>
          </a:extLst>
        </xdr:cNvPr>
        <xdr:cNvSpPr>
          <a:spLocks noChangeArrowheads="1"/>
        </xdr:cNvSpPr>
      </xdr:nvSpPr>
      <xdr:spPr bwMode="auto">
        <a:xfrm>
          <a:off x="8402320" y="4340860"/>
          <a:ext cx="388620" cy="345440"/>
        </a:xfrm>
        <a:prstGeom prst="sun">
          <a:avLst>
            <a:gd name="adj" fmla="val 25000"/>
          </a:avLst>
        </a:prstGeom>
        <a:gradFill rotWithShape="1">
          <a:gsLst>
            <a:gs pos="0">
              <a:srgbClr val="FFFF99"/>
            </a:gs>
            <a:gs pos="100000">
              <a:srgbClr val="767647"/>
            </a:gs>
          </a:gsLst>
          <a:path path="rect">
            <a:fillToRect l="50000" t="50000" r="50000" b="50000"/>
          </a:path>
        </a:gradFill>
        <a:ln w="9525">
          <a:solidFill>
            <a:srgbClr val="000000"/>
          </a:solidFill>
          <a:miter lim="800000"/>
          <a:headEnd/>
          <a:tailEnd/>
        </a:ln>
      </xdr:spPr>
    </xdr:sp>
    <xdr:clientData/>
  </xdr:twoCellAnchor>
  <xdr:twoCellAnchor>
    <xdr:from>
      <xdr:col>0</xdr:col>
      <xdr:colOff>124460</xdr:colOff>
      <xdr:row>12</xdr:row>
      <xdr:rowOff>86360</xdr:rowOff>
    </xdr:from>
    <xdr:to>
      <xdr:col>0</xdr:col>
      <xdr:colOff>505460</xdr:colOff>
      <xdr:row>13</xdr:row>
      <xdr:rowOff>127000</xdr:rowOff>
    </xdr:to>
    <xdr:sp macro="" textlink="">
      <xdr:nvSpPr>
        <xdr:cNvPr id="24612" name="AutoShape 5">
          <a:extLst>
            <a:ext uri="{FF2B5EF4-FFF2-40B4-BE49-F238E27FC236}">
              <a16:creationId xmlns:a16="http://schemas.microsoft.com/office/drawing/2014/main" id="{00000000-0008-0000-0000-000024600000}"/>
            </a:ext>
          </a:extLst>
        </xdr:cNvPr>
        <xdr:cNvSpPr>
          <a:spLocks noChangeArrowheads="1"/>
        </xdr:cNvSpPr>
      </xdr:nvSpPr>
      <xdr:spPr bwMode="auto">
        <a:xfrm>
          <a:off x="124460" y="4353560"/>
          <a:ext cx="381000" cy="345440"/>
        </a:xfrm>
        <a:prstGeom prst="sun">
          <a:avLst>
            <a:gd name="adj" fmla="val 25000"/>
          </a:avLst>
        </a:prstGeom>
        <a:gradFill rotWithShape="1">
          <a:gsLst>
            <a:gs pos="0">
              <a:srgbClr val="FFFF99"/>
            </a:gs>
            <a:gs pos="100000">
              <a:srgbClr val="767647"/>
            </a:gs>
          </a:gsLst>
          <a:path path="rect">
            <a:fillToRect l="50000" t="50000" r="50000" b="50000"/>
          </a:path>
        </a:gradFill>
        <a:ln w="9525">
          <a:solidFill>
            <a:srgbClr val="000000"/>
          </a:solidFill>
          <a:miter lim="800000"/>
          <a:headEnd/>
          <a:tailEnd/>
        </a:ln>
      </xdr:spPr>
    </xdr:sp>
    <xdr:clientData/>
  </xdr:twoCellAnchor>
  <xdr:twoCellAnchor>
    <xdr:from>
      <xdr:col>0</xdr:col>
      <xdr:colOff>160020</xdr:colOff>
      <xdr:row>0</xdr:row>
      <xdr:rowOff>25400</xdr:rowOff>
    </xdr:from>
    <xdr:to>
      <xdr:col>0</xdr:col>
      <xdr:colOff>548640</xdr:colOff>
      <xdr:row>0</xdr:row>
      <xdr:rowOff>368300</xdr:rowOff>
    </xdr:to>
    <xdr:sp macro="" textlink="">
      <xdr:nvSpPr>
        <xdr:cNvPr id="24613" name="AutoShape 6">
          <a:extLst>
            <a:ext uri="{FF2B5EF4-FFF2-40B4-BE49-F238E27FC236}">
              <a16:creationId xmlns:a16="http://schemas.microsoft.com/office/drawing/2014/main" id="{00000000-0008-0000-0000-000025600000}"/>
            </a:ext>
          </a:extLst>
        </xdr:cNvPr>
        <xdr:cNvSpPr>
          <a:spLocks noChangeArrowheads="1"/>
        </xdr:cNvSpPr>
      </xdr:nvSpPr>
      <xdr:spPr bwMode="auto">
        <a:xfrm>
          <a:off x="160020" y="25400"/>
          <a:ext cx="388620" cy="342900"/>
        </a:xfrm>
        <a:prstGeom prst="sun">
          <a:avLst>
            <a:gd name="adj" fmla="val 25000"/>
          </a:avLst>
        </a:prstGeom>
        <a:gradFill rotWithShape="1">
          <a:gsLst>
            <a:gs pos="0">
              <a:srgbClr val="FFFF99"/>
            </a:gs>
            <a:gs pos="100000">
              <a:srgbClr val="767647"/>
            </a:gs>
          </a:gsLst>
          <a:path path="rect">
            <a:fillToRect l="50000" t="50000" r="50000" b="50000"/>
          </a:path>
        </a:gradFill>
        <a:ln w="9525">
          <a:solidFill>
            <a:srgbClr val="000000"/>
          </a:solidFill>
          <a:miter lim="800000"/>
          <a:headEnd/>
          <a:tailEnd/>
        </a:ln>
      </xdr:spPr>
    </xdr:sp>
    <xdr:clientData/>
  </xdr:twoCellAnchor>
  <xdr:twoCellAnchor>
    <xdr:from>
      <xdr:col>1</xdr:col>
      <xdr:colOff>0</xdr:colOff>
      <xdr:row>7</xdr:row>
      <xdr:rowOff>0</xdr:rowOff>
    </xdr:from>
    <xdr:to>
      <xdr:col>2</xdr:col>
      <xdr:colOff>2448560</xdr:colOff>
      <xdr:row>10</xdr:row>
      <xdr:rowOff>10160</xdr:rowOff>
    </xdr:to>
    <xdr:sp macro="" textlink="">
      <xdr:nvSpPr>
        <xdr:cNvPr id="8" name="Text Box 7">
          <a:hlinkClick xmlns:r="http://schemas.openxmlformats.org/officeDocument/2006/relationships" r:id="rId3" tooltip="Click For Detailed General Instructions"/>
          <a:extLst>
            <a:ext uri="{FF2B5EF4-FFF2-40B4-BE49-F238E27FC236}">
              <a16:creationId xmlns:a16="http://schemas.microsoft.com/office/drawing/2014/main" id="{00000000-0008-0000-0000-000008000000}"/>
            </a:ext>
          </a:extLst>
        </xdr:cNvPr>
        <xdr:cNvSpPr txBox="1">
          <a:spLocks noChangeArrowheads="1"/>
        </xdr:cNvSpPr>
      </xdr:nvSpPr>
      <xdr:spPr bwMode="auto">
        <a:xfrm flipV="1">
          <a:off x="680720" y="3373120"/>
          <a:ext cx="3322320" cy="762000"/>
        </a:xfrm>
        <a:prstGeom prst="rect">
          <a:avLst/>
        </a:prstGeom>
        <a:gradFill rotWithShape="1">
          <a:gsLst>
            <a:gs pos="0">
              <a:srgbClr val="FFCC99"/>
            </a:gs>
            <a:gs pos="100000">
              <a:srgbClr val="FFCC99">
                <a:gamma/>
                <a:shade val="46275"/>
                <a:invGamma/>
              </a:srgbClr>
            </a:gs>
          </a:gsLst>
          <a:path path="shape">
            <a:fillToRect l="50000" t="50000" r="50000" b="50000"/>
          </a:path>
        </a:gradFill>
        <a:ln w="6350">
          <a:solidFill>
            <a:srgbClr val="000000"/>
          </a:solidFill>
          <a:miter lim="800000"/>
          <a:headEnd/>
          <a:tailEnd/>
        </a:ln>
      </xdr:spPr>
      <xdr:txBody>
        <a:bodyPr vertOverflow="clip" wrap="square" lIns="27432" tIns="32004" rIns="27432" bIns="32004" anchor="ctr" upright="1"/>
        <a:lstStyle/>
        <a:p>
          <a:pPr algn="ctr" rtl="1">
            <a:defRPr sz="1000"/>
          </a:pPr>
          <a:r>
            <a:rPr lang="en-US" sz="1200" b="1" i="0" strike="noStrike">
              <a:solidFill>
                <a:srgbClr val="000000"/>
              </a:solidFill>
              <a:latin typeface="Book Antiqua"/>
            </a:rPr>
            <a:t>Click for Detailed General Instructions</a:t>
          </a:r>
        </a:p>
      </xdr:txBody>
    </xdr:sp>
    <xdr:clientData/>
  </xdr:twoCellAnchor>
  <xdr:twoCellAnchor>
    <xdr:from>
      <xdr:col>1</xdr:col>
      <xdr:colOff>30480</xdr:colOff>
      <xdr:row>0</xdr:row>
      <xdr:rowOff>73025</xdr:rowOff>
    </xdr:from>
    <xdr:to>
      <xdr:col>4</xdr:col>
      <xdr:colOff>833120</xdr:colOff>
      <xdr:row>0</xdr:row>
      <xdr:rowOff>368300</xdr:rowOff>
    </xdr:to>
    <xdr:sp macro="" textlink="">
      <xdr:nvSpPr>
        <xdr:cNvPr id="9" name="Text Box 8">
          <a:extLst>
            <a:ext uri="{FF2B5EF4-FFF2-40B4-BE49-F238E27FC236}">
              <a16:creationId xmlns:a16="http://schemas.microsoft.com/office/drawing/2014/main" id="{00000000-0008-0000-0000-000009000000}"/>
            </a:ext>
          </a:extLst>
        </xdr:cNvPr>
        <xdr:cNvSpPr txBox="1">
          <a:spLocks noChangeArrowheads="1"/>
        </xdr:cNvSpPr>
      </xdr:nvSpPr>
      <xdr:spPr bwMode="auto">
        <a:xfrm>
          <a:off x="690880" y="73025"/>
          <a:ext cx="7546340" cy="295275"/>
        </a:xfrm>
        <a:prstGeom prst="rect">
          <a:avLst/>
        </a:prstGeom>
        <a:gradFill rotWithShape="1">
          <a:gsLst>
            <a:gs pos="0">
              <a:srgbClr val="FFCC99"/>
            </a:gs>
            <a:gs pos="100000">
              <a:srgbClr val="FFCC99">
                <a:gamma/>
                <a:shade val="46275"/>
                <a:invGamma/>
              </a:srgbClr>
            </a:gs>
          </a:gsLst>
          <a:path path="shape">
            <a:fillToRect l="50000" t="50000" r="50000" b="50000"/>
          </a:path>
        </a:gradFill>
        <a:ln w="9525">
          <a:solidFill>
            <a:srgbClr val="000000"/>
          </a:solidFill>
          <a:miter lim="800000"/>
          <a:headEnd/>
          <a:tailEnd/>
        </a:ln>
      </xdr:spPr>
      <xdr:txBody>
        <a:bodyPr vertOverflow="clip" wrap="square" lIns="27432" tIns="32004" rIns="27432" bIns="32004" anchor="ctr" upright="1"/>
        <a:lstStyle/>
        <a:p>
          <a:pPr algn="ctr" rtl="1">
            <a:defRPr sz="1000"/>
          </a:pPr>
          <a:r>
            <a:rPr lang="en-US" sz="1200" b="1" i="0" strike="noStrike">
              <a:solidFill>
                <a:srgbClr val="000000"/>
              </a:solidFill>
              <a:latin typeface="Book Antiqua"/>
            </a:rPr>
            <a:t>General guidelines for filling up  the Price Schedules, Sch-1 to Sch-6</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60960</xdr:colOff>
      <xdr:row>0</xdr:row>
      <xdr:rowOff>106680</xdr:rowOff>
    </xdr:from>
    <xdr:to>
      <xdr:col>13</xdr:col>
      <xdr:colOff>472440</xdr:colOff>
      <xdr:row>2</xdr:row>
      <xdr:rowOff>297180</xdr:rowOff>
    </xdr:to>
    <xdr:grpSp>
      <xdr:nvGrpSpPr>
        <xdr:cNvPr id="18682" name="Group 10">
          <a:hlinkClick xmlns:r="http://schemas.openxmlformats.org/officeDocument/2006/relationships" r:id="rId1" tooltip="Back to Cover Page"/>
          <a:extLst>
            <a:ext uri="{FF2B5EF4-FFF2-40B4-BE49-F238E27FC236}">
              <a16:creationId xmlns:a16="http://schemas.microsoft.com/office/drawing/2014/main" id="{00000000-0008-0000-1400-0000FA480000}"/>
            </a:ext>
          </a:extLst>
        </xdr:cNvPr>
        <xdr:cNvGrpSpPr>
          <a:grpSpLocks/>
        </xdr:cNvGrpSpPr>
      </xdr:nvGrpSpPr>
      <xdr:grpSpPr bwMode="auto">
        <a:xfrm>
          <a:off x="8785860" y="106680"/>
          <a:ext cx="1021080" cy="733425"/>
          <a:chOff x="729" y="11"/>
          <a:chExt cx="145" cy="74"/>
        </a:xfrm>
      </xdr:grpSpPr>
      <xdr:sp macro="" textlink="">
        <xdr:nvSpPr>
          <xdr:cNvPr id="18683" name="AutoShape 7">
            <a:extLst>
              <a:ext uri="{FF2B5EF4-FFF2-40B4-BE49-F238E27FC236}">
                <a16:creationId xmlns:a16="http://schemas.microsoft.com/office/drawing/2014/main" id="{00000000-0008-0000-1400-0000FB480000}"/>
              </a:ext>
            </a:extLst>
          </xdr:cNvPr>
          <xdr:cNvSpPr>
            <a:spLocks noChangeArrowheads="1"/>
          </xdr:cNvSpPr>
        </xdr:nvSpPr>
        <xdr:spPr bwMode="auto">
          <a:xfrm flipH="1">
            <a:off x="729" y="11"/>
            <a:ext cx="132" cy="74"/>
          </a:xfrm>
          <a:custGeom>
            <a:avLst/>
            <a:gdLst>
              <a:gd name="T0" fmla="*/ 0 w 21600"/>
              <a:gd name="T1" fmla="*/ 0 h 21600"/>
              <a:gd name="T2" fmla="*/ 0 w 21600"/>
              <a:gd name="T3" fmla="*/ 0 h 21600"/>
              <a:gd name="T4" fmla="*/ 0 w 21600"/>
              <a:gd name="T5" fmla="*/ 0 h 21600"/>
              <a:gd name="T6" fmla="*/ 0 w 21600"/>
              <a:gd name="T7" fmla="*/ 0 h 21600"/>
              <a:gd name="T8" fmla="*/ 17694720 60000 65536"/>
              <a:gd name="T9" fmla="*/ 11796480 60000 65536"/>
              <a:gd name="T10" fmla="*/ 5898240 60000 65536"/>
              <a:gd name="T11" fmla="*/ 0 60000 65536"/>
              <a:gd name="T12" fmla="*/ 3436 w 21600"/>
              <a:gd name="T13" fmla="*/ 5546 h 21600"/>
              <a:gd name="T14" fmla="*/ 18982 w 21600"/>
              <a:gd name="T15" fmla="*/ 16346 h 21600"/>
            </a:gdLst>
            <a:ahLst/>
            <a:cxnLst>
              <a:cxn ang="T8">
                <a:pos x="T0" y="T1"/>
              </a:cxn>
              <a:cxn ang="T9">
                <a:pos x="T2" y="T3"/>
              </a:cxn>
              <a:cxn ang="T10">
                <a:pos x="T4" y="T5"/>
              </a:cxn>
              <a:cxn ang="T11">
                <a:pos x="T6" y="T7"/>
              </a:cxn>
            </a:cxnLst>
            <a:rect l="T12" t="T13" r="T14" b="T15"/>
            <a:pathLst>
              <a:path w="21600" h="21600">
                <a:moveTo>
                  <a:pt x="16200" y="0"/>
                </a:moveTo>
                <a:lnTo>
                  <a:pt x="16200" y="5400"/>
                </a:lnTo>
                <a:lnTo>
                  <a:pt x="3375" y="5400"/>
                </a:lnTo>
                <a:lnTo>
                  <a:pt x="3375" y="16200"/>
                </a:lnTo>
                <a:lnTo>
                  <a:pt x="16200" y="16200"/>
                </a:lnTo>
                <a:lnTo>
                  <a:pt x="16200" y="21600"/>
                </a:lnTo>
                <a:lnTo>
                  <a:pt x="21600" y="10800"/>
                </a:lnTo>
                <a:lnTo>
                  <a:pt x="16200" y="0"/>
                </a:lnTo>
                <a:close/>
              </a:path>
              <a:path w="21600" h="21600">
                <a:moveTo>
                  <a:pt x="1350" y="5400"/>
                </a:moveTo>
                <a:lnTo>
                  <a:pt x="1350" y="16200"/>
                </a:lnTo>
                <a:lnTo>
                  <a:pt x="2700" y="16200"/>
                </a:lnTo>
                <a:lnTo>
                  <a:pt x="2700" y="5400"/>
                </a:lnTo>
                <a:lnTo>
                  <a:pt x="1350" y="5400"/>
                </a:lnTo>
                <a:close/>
              </a:path>
              <a:path w="21600" h="21600">
                <a:moveTo>
                  <a:pt x="0" y="5400"/>
                </a:moveTo>
                <a:lnTo>
                  <a:pt x="0" y="16200"/>
                </a:lnTo>
                <a:lnTo>
                  <a:pt x="675" y="16200"/>
                </a:lnTo>
                <a:lnTo>
                  <a:pt x="675" y="5400"/>
                </a:lnTo>
                <a:lnTo>
                  <a:pt x="0" y="5400"/>
                </a:lnTo>
                <a:close/>
              </a:path>
            </a:pathLst>
          </a:custGeom>
          <a:gradFill rotWithShape="1">
            <a:gsLst>
              <a:gs pos="0">
                <a:srgbClr val="767647"/>
              </a:gs>
              <a:gs pos="50000">
                <a:srgbClr val="FFFF99"/>
              </a:gs>
              <a:gs pos="100000">
                <a:srgbClr val="767647"/>
              </a:gs>
            </a:gsLst>
            <a:lin ang="5400000" scaled="1"/>
          </a:gradFill>
          <a:ln w="9525">
            <a:solidFill>
              <a:srgbClr val="000000"/>
            </a:solidFill>
            <a:miter lim="800000"/>
            <a:headEnd/>
            <a:tailEnd/>
          </a:ln>
        </xdr:spPr>
      </xdr:sp>
      <xdr:sp macro="" textlink="">
        <xdr:nvSpPr>
          <xdr:cNvPr id="4" name="Text Box 8">
            <a:extLst>
              <a:ext uri="{FF2B5EF4-FFF2-40B4-BE49-F238E27FC236}">
                <a16:creationId xmlns:a16="http://schemas.microsoft.com/office/drawing/2014/main" id="{00000000-0008-0000-1400-000004000000}"/>
              </a:ext>
            </a:extLst>
          </xdr:cNvPr>
          <xdr:cNvSpPr txBox="1">
            <a:spLocks noChangeArrowheads="1"/>
          </xdr:cNvSpPr>
        </xdr:nvSpPr>
        <xdr:spPr bwMode="auto">
          <a:xfrm>
            <a:off x="763" y="27"/>
            <a:ext cx="111" cy="40"/>
          </a:xfrm>
          <a:prstGeom prst="rect">
            <a:avLst/>
          </a:prstGeom>
          <a:noFill/>
          <a:ln w="9525">
            <a:noFill/>
            <a:miter lim="800000"/>
            <a:headEnd/>
            <a:tailEnd/>
          </a:ln>
        </xdr:spPr>
        <xdr:txBody>
          <a:bodyPr vertOverflow="clip" wrap="square" lIns="27432" tIns="32004" rIns="0" bIns="32004" anchor="ctr" upright="1"/>
          <a:lstStyle/>
          <a:p>
            <a:pPr algn="l" rtl="0">
              <a:defRPr sz="1000"/>
            </a:pPr>
            <a:r>
              <a:rPr lang="en-US" sz="1000" b="1" i="0" u="none" strike="noStrike" baseline="0">
                <a:solidFill>
                  <a:srgbClr val="000000"/>
                </a:solidFill>
                <a:latin typeface="Book Antiqua"/>
              </a:rPr>
              <a:t>Back to Cover Page</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34</xdr:col>
      <xdr:colOff>91440</xdr:colOff>
      <xdr:row>0</xdr:row>
      <xdr:rowOff>0</xdr:rowOff>
    </xdr:from>
    <xdr:to>
      <xdr:col>35</xdr:col>
      <xdr:colOff>518160</xdr:colOff>
      <xdr:row>2</xdr:row>
      <xdr:rowOff>205740</xdr:rowOff>
    </xdr:to>
    <xdr:grpSp>
      <xdr:nvGrpSpPr>
        <xdr:cNvPr id="1063" name="Group 1147">
          <a:extLst>
            <a:ext uri="{FF2B5EF4-FFF2-40B4-BE49-F238E27FC236}">
              <a16:creationId xmlns:a16="http://schemas.microsoft.com/office/drawing/2014/main" id="{00000000-0008-0000-0300-000027040000}"/>
            </a:ext>
          </a:extLst>
        </xdr:cNvPr>
        <xdr:cNvGrpSpPr>
          <a:grpSpLocks/>
        </xdr:cNvGrpSpPr>
      </xdr:nvGrpSpPr>
      <xdr:grpSpPr bwMode="auto">
        <a:xfrm>
          <a:off x="25304115" y="0"/>
          <a:ext cx="1150620" cy="672465"/>
          <a:chOff x="768" y="6"/>
          <a:chExt cx="117" cy="75"/>
        </a:xfrm>
      </xdr:grpSpPr>
      <xdr:sp macro="" textlink="">
        <xdr:nvSpPr>
          <xdr:cNvPr id="1064" name="AutoShape 2">
            <a:hlinkClick xmlns:r="http://schemas.openxmlformats.org/officeDocument/2006/relationships" r:id="rId1" tooltip="Click here for next Attachment"/>
            <a:extLst>
              <a:ext uri="{FF2B5EF4-FFF2-40B4-BE49-F238E27FC236}">
                <a16:creationId xmlns:a16="http://schemas.microsoft.com/office/drawing/2014/main" id="{00000000-0008-0000-0300-000028040000}"/>
              </a:ext>
            </a:extLst>
          </xdr:cNvPr>
          <xdr:cNvSpPr>
            <a:spLocks noChangeArrowheads="1"/>
          </xdr:cNvSpPr>
        </xdr:nvSpPr>
        <xdr:spPr bwMode="auto">
          <a:xfrm>
            <a:off x="768" y="6"/>
            <a:ext cx="117" cy="75"/>
          </a:xfrm>
          <a:custGeom>
            <a:avLst/>
            <a:gdLst>
              <a:gd name="T0" fmla="*/ 0 w 21600"/>
              <a:gd name="T1" fmla="*/ 0 h 21600"/>
              <a:gd name="T2" fmla="*/ 0 w 21600"/>
              <a:gd name="T3" fmla="*/ 0 h 21600"/>
              <a:gd name="T4" fmla="*/ 0 w 21600"/>
              <a:gd name="T5" fmla="*/ 0 h 21600"/>
              <a:gd name="T6" fmla="*/ 0 w 21600"/>
              <a:gd name="T7" fmla="*/ 0 h 21600"/>
              <a:gd name="T8" fmla="*/ 17694720 60000 65536"/>
              <a:gd name="T9" fmla="*/ 11796480 60000 65536"/>
              <a:gd name="T10" fmla="*/ 5898240 60000 65536"/>
              <a:gd name="T11" fmla="*/ 0 60000 65536"/>
              <a:gd name="T12" fmla="*/ 3323 w 21600"/>
              <a:gd name="T13" fmla="*/ 5184 h 21600"/>
              <a:gd name="T14" fmla="*/ 18831 w 21600"/>
              <a:gd name="T15" fmla="*/ 16416 h 21600"/>
            </a:gdLst>
            <a:ahLst/>
            <a:cxnLst>
              <a:cxn ang="T8">
                <a:pos x="T0" y="T1"/>
              </a:cxn>
              <a:cxn ang="T9">
                <a:pos x="T2" y="T3"/>
              </a:cxn>
              <a:cxn ang="T10">
                <a:pos x="T4" y="T5"/>
              </a:cxn>
              <a:cxn ang="T11">
                <a:pos x="T6" y="T7"/>
              </a:cxn>
            </a:cxnLst>
            <a:rect l="T12" t="T13" r="T14" b="T15"/>
            <a:pathLst>
              <a:path w="21600" h="21600">
                <a:moveTo>
                  <a:pt x="16200" y="0"/>
                </a:moveTo>
                <a:lnTo>
                  <a:pt x="16200" y="5400"/>
                </a:lnTo>
                <a:lnTo>
                  <a:pt x="3375" y="5400"/>
                </a:lnTo>
                <a:lnTo>
                  <a:pt x="3375" y="16200"/>
                </a:lnTo>
                <a:lnTo>
                  <a:pt x="16200" y="16200"/>
                </a:lnTo>
                <a:lnTo>
                  <a:pt x="16200" y="21600"/>
                </a:lnTo>
                <a:lnTo>
                  <a:pt x="21600" y="10800"/>
                </a:lnTo>
                <a:lnTo>
                  <a:pt x="16200" y="0"/>
                </a:lnTo>
                <a:close/>
              </a:path>
              <a:path w="21600" h="21600">
                <a:moveTo>
                  <a:pt x="1350" y="5400"/>
                </a:moveTo>
                <a:lnTo>
                  <a:pt x="1350" y="16200"/>
                </a:lnTo>
                <a:lnTo>
                  <a:pt x="2700" y="16200"/>
                </a:lnTo>
                <a:lnTo>
                  <a:pt x="2700" y="5400"/>
                </a:lnTo>
                <a:lnTo>
                  <a:pt x="1350" y="5400"/>
                </a:lnTo>
                <a:close/>
              </a:path>
              <a:path w="21600" h="21600">
                <a:moveTo>
                  <a:pt x="0" y="5400"/>
                </a:moveTo>
                <a:lnTo>
                  <a:pt x="0" y="16200"/>
                </a:lnTo>
                <a:lnTo>
                  <a:pt x="675" y="16200"/>
                </a:lnTo>
                <a:lnTo>
                  <a:pt x="675" y="5400"/>
                </a:lnTo>
                <a:lnTo>
                  <a:pt x="0" y="5400"/>
                </a:lnTo>
                <a:close/>
              </a:path>
            </a:pathLst>
          </a:custGeom>
          <a:solidFill>
            <a:srgbClr val="FFCC99"/>
          </a:solidFill>
          <a:ln w="9525">
            <a:solidFill>
              <a:srgbClr val="000000"/>
            </a:solidFill>
            <a:miter lim="800000"/>
            <a:headEnd/>
            <a:tailEnd/>
          </a:ln>
        </xdr:spPr>
      </xdr:sp>
      <xdr:sp macro="" textlink="">
        <xdr:nvSpPr>
          <xdr:cNvPr id="4" name="Text Box 3">
            <a:hlinkClick xmlns:r="http://schemas.openxmlformats.org/officeDocument/2006/relationships" r:id="rId2"/>
            <a:extLst>
              <a:ext uri="{FF2B5EF4-FFF2-40B4-BE49-F238E27FC236}">
                <a16:creationId xmlns:a16="http://schemas.microsoft.com/office/drawing/2014/main" id="{00000000-0008-0000-0300-000004000000}"/>
              </a:ext>
            </a:extLst>
          </xdr:cNvPr>
          <xdr:cNvSpPr txBox="1">
            <a:spLocks noChangeArrowheads="1"/>
          </xdr:cNvSpPr>
        </xdr:nvSpPr>
        <xdr:spPr bwMode="auto">
          <a:xfrm>
            <a:off x="783" y="26"/>
            <a:ext cx="99" cy="40"/>
          </a:xfrm>
          <a:prstGeom prst="rect">
            <a:avLst/>
          </a:prstGeom>
          <a:noFill/>
          <a:ln>
            <a:noFill/>
          </a:ln>
        </xdr:spPr>
        <xdr:txBody>
          <a:bodyPr vertOverflow="clip" wrap="square" lIns="27432" tIns="27432" rIns="27432" bIns="27432" anchor="ctr"/>
          <a:lstStyle/>
          <a:p>
            <a:pPr algn="ctr" rtl="0">
              <a:defRPr sz="1000"/>
            </a:pPr>
            <a:r>
              <a:rPr lang="en-US" sz="1000" b="0" i="0" u="none" strike="noStrike" baseline="0">
                <a:solidFill>
                  <a:srgbClr val="000000"/>
                </a:solidFill>
                <a:latin typeface="Book Antiqua"/>
              </a:rPr>
              <a:t>Click for  Schedule-1b</a:t>
            </a:r>
            <a:endParaRPr lang="en-US"/>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39</xdr:col>
      <xdr:colOff>0</xdr:colOff>
      <xdr:row>1</xdr:row>
      <xdr:rowOff>0</xdr:rowOff>
    </xdr:from>
    <xdr:to>
      <xdr:col>40</xdr:col>
      <xdr:colOff>472440</xdr:colOff>
      <xdr:row>2</xdr:row>
      <xdr:rowOff>53340</xdr:rowOff>
    </xdr:to>
    <xdr:grpSp>
      <xdr:nvGrpSpPr>
        <xdr:cNvPr id="6166" name="Group 1147">
          <a:extLst>
            <a:ext uri="{FF2B5EF4-FFF2-40B4-BE49-F238E27FC236}">
              <a16:creationId xmlns:a16="http://schemas.microsoft.com/office/drawing/2014/main" id="{00000000-0008-0000-0600-000016180000}"/>
            </a:ext>
          </a:extLst>
        </xdr:cNvPr>
        <xdr:cNvGrpSpPr>
          <a:grpSpLocks/>
        </xdr:cNvGrpSpPr>
      </xdr:nvGrpSpPr>
      <xdr:grpSpPr bwMode="auto">
        <a:xfrm>
          <a:off x="28027313" y="333375"/>
          <a:ext cx="1234440" cy="874871"/>
          <a:chOff x="768" y="6"/>
          <a:chExt cx="117" cy="75"/>
        </a:xfrm>
      </xdr:grpSpPr>
      <xdr:sp macro="" textlink="">
        <xdr:nvSpPr>
          <xdr:cNvPr id="6167" name="AutoShape 2">
            <a:hlinkClick xmlns:r="http://schemas.openxmlformats.org/officeDocument/2006/relationships" r:id="rId1" tooltip="Click here for next Attachment"/>
            <a:extLst>
              <a:ext uri="{FF2B5EF4-FFF2-40B4-BE49-F238E27FC236}">
                <a16:creationId xmlns:a16="http://schemas.microsoft.com/office/drawing/2014/main" id="{00000000-0008-0000-0600-000017180000}"/>
              </a:ext>
            </a:extLst>
          </xdr:cNvPr>
          <xdr:cNvSpPr>
            <a:spLocks noChangeArrowheads="1"/>
          </xdr:cNvSpPr>
        </xdr:nvSpPr>
        <xdr:spPr bwMode="auto">
          <a:xfrm>
            <a:off x="768" y="6"/>
            <a:ext cx="117" cy="75"/>
          </a:xfrm>
          <a:custGeom>
            <a:avLst/>
            <a:gdLst>
              <a:gd name="T0" fmla="*/ 0 w 21600"/>
              <a:gd name="T1" fmla="*/ 0 h 21600"/>
              <a:gd name="T2" fmla="*/ 0 w 21600"/>
              <a:gd name="T3" fmla="*/ 0 h 21600"/>
              <a:gd name="T4" fmla="*/ 0 w 21600"/>
              <a:gd name="T5" fmla="*/ 0 h 21600"/>
              <a:gd name="T6" fmla="*/ 0 w 21600"/>
              <a:gd name="T7" fmla="*/ 0 h 21600"/>
              <a:gd name="T8" fmla="*/ 17694720 60000 65536"/>
              <a:gd name="T9" fmla="*/ 11796480 60000 65536"/>
              <a:gd name="T10" fmla="*/ 5898240 60000 65536"/>
              <a:gd name="T11" fmla="*/ 0 60000 65536"/>
              <a:gd name="T12" fmla="*/ 3323 w 21600"/>
              <a:gd name="T13" fmla="*/ 5184 h 21600"/>
              <a:gd name="T14" fmla="*/ 18831 w 21600"/>
              <a:gd name="T15" fmla="*/ 16416 h 21600"/>
            </a:gdLst>
            <a:ahLst/>
            <a:cxnLst>
              <a:cxn ang="T8">
                <a:pos x="T0" y="T1"/>
              </a:cxn>
              <a:cxn ang="T9">
                <a:pos x="T2" y="T3"/>
              </a:cxn>
              <a:cxn ang="T10">
                <a:pos x="T4" y="T5"/>
              </a:cxn>
              <a:cxn ang="T11">
                <a:pos x="T6" y="T7"/>
              </a:cxn>
            </a:cxnLst>
            <a:rect l="T12" t="T13" r="T14" b="T15"/>
            <a:pathLst>
              <a:path w="21600" h="21600">
                <a:moveTo>
                  <a:pt x="16200" y="0"/>
                </a:moveTo>
                <a:lnTo>
                  <a:pt x="16200" y="5400"/>
                </a:lnTo>
                <a:lnTo>
                  <a:pt x="3375" y="5400"/>
                </a:lnTo>
                <a:lnTo>
                  <a:pt x="3375" y="16200"/>
                </a:lnTo>
                <a:lnTo>
                  <a:pt x="16200" y="16200"/>
                </a:lnTo>
                <a:lnTo>
                  <a:pt x="16200" y="21600"/>
                </a:lnTo>
                <a:lnTo>
                  <a:pt x="21600" y="10800"/>
                </a:lnTo>
                <a:lnTo>
                  <a:pt x="16200" y="0"/>
                </a:lnTo>
                <a:close/>
              </a:path>
              <a:path w="21600" h="21600">
                <a:moveTo>
                  <a:pt x="1350" y="5400"/>
                </a:moveTo>
                <a:lnTo>
                  <a:pt x="1350" y="16200"/>
                </a:lnTo>
                <a:lnTo>
                  <a:pt x="2700" y="16200"/>
                </a:lnTo>
                <a:lnTo>
                  <a:pt x="2700" y="5400"/>
                </a:lnTo>
                <a:lnTo>
                  <a:pt x="1350" y="5400"/>
                </a:lnTo>
                <a:close/>
              </a:path>
              <a:path w="21600" h="21600">
                <a:moveTo>
                  <a:pt x="0" y="5400"/>
                </a:moveTo>
                <a:lnTo>
                  <a:pt x="0" y="16200"/>
                </a:lnTo>
                <a:lnTo>
                  <a:pt x="675" y="16200"/>
                </a:lnTo>
                <a:lnTo>
                  <a:pt x="675" y="5400"/>
                </a:lnTo>
                <a:lnTo>
                  <a:pt x="0" y="5400"/>
                </a:lnTo>
                <a:close/>
              </a:path>
            </a:pathLst>
          </a:custGeom>
          <a:solidFill>
            <a:srgbClr val="FFCC99"/>
          </a:solidFill>
          <a:ln w="9525">
            <a:solidFill>
              <a:srgbClr val="000000"/>
            </a:solidFill>
            <a:miter lim="800000"/>
            <a:headEnd/>
            <a:tailEnd/>
          </a:ln>
        </xdr:spPr>
      </xdr:sp>
      <xdr:sp macro="" textlink="">
        <xdr:nvSpPr>
          <xdr:cNvPr id="7" name="Text Box 3">
            <a:hlinkClick xmlns:r="http://schemas.openxmlformats.org/officeDocument/2006/relationships" r:id="rId2"/>
            <a:extLst>
              <a:ext uri="{FF2B5EF4-FFF2-40B4-BE49-F238E27FC236}">
                <a16:creationId xmlns:a16="http://schemas.microsoft.com/office/drawing/2014/main" id="{00000000-0008-0000-0600-000007000000}"/>
              </a:ext>
            </a:extLst>
          </xdr:cNvPr>
          <xdr:cNvSpPr txBox="1">
            <a:spLocks noChangeArrowheads="1"/>
          </xdr:cNvSpPr>
        </xdr:nvSpPr>
        <xdr:spPr bwMode="auto">
          <a:xfrm>
            <a:off x="783" y="26"/>
            <a:ext cx="98" cy="40"/>
          </a:xfrm>
          <a:prstGeom prst="rect">
            <a:avLst/>
          </a:prstGeom>
          <a:noFill/>
          <a:ln>
            <a:noFill/>
          </a:ln>
        </xdr:spPr>
        <xdr:txBody>
          <a:bodyPr vertOverflow="clip" wrap="square" lIns="27432" tIns="27432" rIns="27432" bIns="27432" anchor="ctr"/>
          <a:lstStyle/>
          <a:p>
            <a:pPr algn="ctr" rtl="0">
              <a:defRPr sz="1000"/>
            </a:pPr>
            <a:r>
              <a:rPr lang="en-US" sz="1000" b="0" i="0" u="none" strike="noStrike" baseline="0">
                <a:solidFill>
                  <a:srgbClr val="000000"/>
                </a:solidFill>
                <a:latin typeface="Book Antiqua"/>
              </a:rPr>
              <a:t>Click for  Schedule--4a</a:t>
            </a:r>
            <a:endParaRPr lang="en-US"/>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167641</xdr:colOff>
      <xdr:row>1</xdr:row>
      <xdr:rowOff>167640</xdr:rowOff>
    </xdr:from>
    <xdr:to>
      <xdr:col>6</xdr:col>
      <xdr:colOff>523876</xdr:colOff>
      <xdr:row>3</xdr:row>
      <xdr:rowOff>4763</xdr:rowOff>
    </xdr:to>
    <xdr:grpSp>
      <xdr:nvGrpSpPr>
        <xdr:cNvPr id="9232" name="Group 1147">
          <a:extLst>
            <a:ext uri="{FF2B5EF4-FFF2-40B4-BE49-F238E27FC236}">
              <a16:creationId xmlns:a16="http://schemas.microsoft.com/office/drawing/2014/main" id="{00000000-0008-0000-0A00-000010240000}"/>
            </a:ext>
          </a:extLst>
        </xdr:cNvPr>
        <xdr:cNvGrpSpPr>
          <a:grpSpLocks/>
        </xdr:cNvGrpSpPr>
      </xdr:nvGrpSpPr>
      <xdr:grpSpPr bwMode="auto">
        <a:xfrm>
          <a:off x="9609297" y="524828"/>
          <a:ext cx="903922" cy="825341"/>
          <a:chOff x="768" y="6"/>
          <a:chExt cx="117" cy="75"/>
        </a:xfrm>
      </xdr:grpSpPr>
      <xdr:sp macro="" textlink="">
        <xdr:nvSpPr>
          <xdr:cNvPr id="9233" name="AutoShape 2">
            <a:hlinkClick xmlns:r="http://schemas.openxmlformats.org/officeDocument/2006/relationships" r:id="rId1" tooltip="Click here for next Attachment"/>
            <a:extLst>
              <a:ext uri="{FF2B5EF4-FFF2-40B4-BE49-F238E27FC236}">
                <a16:creationId xmlns:a16="http://schemas.microsoft.com/office/drawing/2014/main" id="{00000000-0008-0000-0A00-000011240000}"/>
              </a:ext>
            </a:extLst>
          </xdr:cNvPr>
          <xdr:cNvSpPr>
            <a:spLocks noChangeArrowheads="1"/>
          </xdr:cNvSpPr>
        </xdr:nvSpPr>
        <xdr:spPr bwMode="auto">
          <a:xfrm>
            <a:off x="768" y="6"/>
            <a:ext cx="117" cy="75"/>
          </a:xfrm>
          <a:custGeom>
            <a:avLst/>
            <a:gdLst>
              <a:gd name="T0" fmla="*/ 0 w 21600"/>
              <a:gd name="T1" fmla="*/ 0 h 21600"/>
              <a:gd name="T2" fmla="*/ 0 w 21600"/>
              <a:gd name="T3" fmla="*/ 0 h 21600"/>
              <a:gd name="T4" fmla="*/ 0 w 21600"/>
              <a:gd name="T5" fmla="*/ 0 h 21600"/>
              <a:gd name="T6" fmla="*/ 0 w 21600"/>
              <a:gd name="T7" fmla="*/ 0 h 21600"/>
              <a:gd name="T8" fmla="*/ 17694720 60000 65536"/>
              <a:gd name="T9" fmla="*/ 11796480 60000 65536"/>
              <a:gd name="T10" fmla="*/ 5898240 60000 65536"/>
              <a:gd name="T11" fmla="*/ 0 60000 65536"/>
              <a:gd name="T12" fmla="*/ 3323 w 21600"/>
              <a:gd name="T13" fmla="*/ 5184 h 21600"/>
              <a:gd name="T14" fmla="*/ 18831 w 21600"/>
              <a:gd name="T15" fmla="*/ 16416 h 21600"/>
            </a:gdLst>
            <a:ahLst/>
            <a:cxnLst>
              <a:cxn ang="T8">
                <a:pos x="T0" y="T1"/>
              </a:cxn>
              <a:cxn ang="T9">
                <a:pos x="T2" y="T3"/>
              </a:cxn>
              <a:cxn ang="T10">
                <a:pos x="T4" y="T5"/>
              </a:cxn>
              <a:cxn ang="T11">
                <a:pos x="T6" y="T7"/>
              </a:cxn>
            </a:cxnLst>
            <a:rect l="T12" t="T13" r="T14" b="T15"/>
            <a:pathLst>
              <a:path w="21600" h="21600">
                <a:moveTo>
                  <a:pt x="16200" y="0"/>
                </a:moveTo>
                <a:lnTo>
                  <a:pt x="16200" y="5400"/>
                </a:lnTo>
                <a:lnTo>
                  <a:pt x="3375" y="5400"/>
                </a:lnTo>
                <a:lnTo>
                  <a:pt x="3375" y="16200"/>
                </a:lnTo>
                <a:lnTo>
                  <a:pt x="16200" y="16200"/>
                </a:lnTo>
                <a:lnTo>
                  <a:pt x="16200" y="21600"/>
                </a:lnTo>
                <a:lnTo>
                  <a:pt x="21600" y="10800"/>
                </a:lnTo>
                <a:lnTo>
                  <a:pt x="16200" y="0"/>
                </a:lnTo>
                <a:close/>
              </a:path>
              <a:path w="21600" h="21600">
                <a:moveTo>
                  <a:pt x="1350" y="5400"/>
                </a:moveTo>
                <a:lnTo>
                  <a:pt x="1350" y="16200"/>
                </a:lnTo>
                <a:lnTo>
                  <a:pt x="2700" y="16200"/>
                </a:lnTo>
                <a:lnTo>
                  <a:pt x="2700" y="5400"/>
                </a:lnTo>
                <a:lnTo>
                  <a:pt x="1350" y="5400"/>
                </a:lnTo>
                <a:close/>
              </a:path>
              <a:path w="21600" h="21600">
                <a:moveTo>
                  <a:pt x="0" y="5400"/>
                </a:moveTo>
                <a:lnTo>
                  <a:pt x="0" y="16200"/>
                </a:lnTo>
                <a:lnTo>
                  <a:pt x="675" y="16200"/>
                </a:lnTo>
                <a:lnTo>
                  <a:pt x="675" y="5400"/>
                </a:lnTo>
                <a:lnTo>
                  <a:pt x="0" y="5400"/>
                </a:lnTo>
                <a:close/>
              </a:path>
            </a:pathLst>
          </a:custGeom>
          <a:solidFill>
            <a:srgbClr val="FFCC99"/>
          </a:solidFill>
          <a:ln w="9525">
            <a:solidFill>
              <a:srgbClr val="000000"/>
            </a:solidFill>
            <a:miter lim="800000"/>
            <a:headEnd/>
            <a:tailEnd/>
          </a:ln>
        </xdr:spPr>
      </xdr:sp>
      <xdr:sp macro="" textlink="">
        <xdr:nvSpPr>
          <xdr:cNvPr id="4" name="Text Box 3">
            <a:hlinkClick xmlns:r="http://schemas.openxmlformats.org/officeDocument/2006/relationships" r:id="rId2"/>
            <a:extLst>
              <a:ext uri="{FF2B5EF4-FFF2-40B4-BE49-F238E27FC236}">
                <a16:creationId xmlns:a16="http://schemas.microsoft.com/office/drawing/2014/main" id="{00000000-0008-0000-0A00-000004000000}"/>
              </a:ext>
            </a:extLst>
          </xdr:cNvPr>
          <xdr:cNvSpPr txBox="1">
            <a:spLocks noChangeArrowheads="1"/>
          </xdr:cNvSpPr>
        </xdr:nvSpPr>
        <xdr:spPr bwMode="auto">
          <a:xfrm>
            <a:off x="10195560" y="861040"/>
            <a:ext cx="0" cy="40"/>
          </a:xfrm>
          <a:prstGeom prst="rect">
            <a:avLst/>
          </a:prstGeom>
          <a:noFill/>
          <a:ln>
            <a:noFill/>
          </a:ln>
        </xdr:spPr>
        <xdr:txBody>
          <a:bodyPr vertOverflow="clip" wrap="square" lIns="27432" tIns="27432" rIns="27432" bIns="27432" anchor="ctr"/>
          <a:lstStyle/>
          <a:p>
            <a:pPr algn="ctr" rtl="0">
              <a:defRPr sz="1000"/>
            </a:pPr>
            <a:r>
              <a:rPr lang="en-US" sz="1000" b="0" i="0" u="none" strike="noStrike" baseline="0">
                <a:solidFill>
                  <a:srgbClr val="000000"/>
                </a:solidFill>
                <a:latin typeface="Book Antiqua"/>
              </a:rPr>
              <a:t>Click for  Schedule--7a</a:t>
            </a:r>
            <a:endParaRPr lang="en-US"/>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76200</xdr:colOff>
      <xdr:row>0</xdr:row>
      <xdr:rowOff>0</xdr:rowOff>
    </xdr:from>
    <xdr:to>
      <xdr:col>6</xdr:col>
      <xdr:colOff>68580</xdr:colOff>
      <xdr:row>2</xdr:row>
      <xdr:rowOff>358140</xdr:rowOff>
    </xdr:to>
    <xdr:grpSp>
      <xdr:nvGrpSpPr>
        <xdr:cNvPr id="11286" name="Group 1147">
          <a:extLst>
            <a:ext uri="{FF2B5EF4-FFF2-40B4-BE49-F238E27FC236}">
              <a16:creationId xmlns:a16="http://schemas.microsoft.com/office/drawing/2014/main" id="{00000000-0008-0000-0E00-0000162C0000}"/>
            </a:ext>
          </a:extLst>
        </xdr:cNvPr>
        <xdr:cNvGrpSpPr>
          <a:grpSpLocks/>
        </xdr:cNvGrpSpPr>
      </xdr:nvGrpSpPr>
      <xdr:grpSpPr bwMode="auto">
        <a:xfrm>
          <a:off x="8863013" y="0"/>
          <a:ext cx="1135380" cy="858203"/>
          <a:chOff x="768" y="6"/>
          <a:chExt cx="117" cy="75"/>
        </a:xfrm>
      </xdr:grpSpPr>
      <xdr:sp macro="" textlink="">
        <xdr:nvSpPr>
          <xdr:cNvPr id="11287" name="AutoShape 2">
            <a:hlinkClick xmlns:r="http://schemas.openxmlformats.org/officeDocument/2006/relationships" r:id="rId1" tooltip="Click here for next Attachment"/>
            <a:extLst>
              <a:ext uri="{FF2B5EF4-FFF2-40B4-BE49-F238E27FC236}">
                <a16:creationId xmlns:a16="http://schemas.microsoft.com/office/drawing/2014/main" id="{00000000-0008-0000-0E00-0000172C0000}"/>
              </a:ext>
            </a:extLst>
          </xdr:cNvPr>
          <xdr:cNvSpPr>
            <a:spLocks noChangeArrowheads="1"/>
          </xdr:cNvSpPr>
        </xdr:nvSpPr>
        <xdr:spPr bwMode="auto">
          <a:xfrm>
            <a:off x="768" y="6"/>
            <a:ext cx="117" cy="75"/>
          </a:xfrm>
          <a:custGeom>
            <a:avLst/>
            <a:gdLst>
              <a:gd name="T0" fmla="*/ 0 w 21600"/>
              <a:gd name="T1" fmla="*/ 0 h 21600"/>
              <a:gd name="T2" fmla="*/ 0 w 21600"/>
              <a:gd name="T3" fmla="*/ 0 h 21600"/>
              <a:gd name="T4" fmla="*/ 0 w 21600"/>
              <a:gd name="T5" fmla="*/ 0 h 21600"/>
              <a:gd name="T6" fmla="*/ 0 w 21600"/>
              <a:gd name="T7" fmla="*/ 0 h 21600"/>
              <a:gd name="T8" fmla="*/ 17694720 60000 65536"/>
              <a:gd name="T9" fmla="*/ 11796480 60000 65536"/>
              <a:gd name="T10" fmla="*/ 5898240 60000 65536"/>
              <a:gd name="T11" fmla="*/ 0 60000 65536"/>
              <a:gd name="T12" fmla="*/ 3323 w 21600"/>
              <a:gd name="T13" fmla="*/ 5184 h 21600"/>
              <a:gd name="T14" fmla="*/ 18831 w 21600"/>
              <a:gd name="T15" fmla="*/ 16416 h 21600"/>
            </a:gdLst>
            <a:ahLst/>
            <a:cxnLst>
              <a:cxn ang="T8">
                <a:pos x="T0" y="T1"/>
              </a:cxn>
              <a:cxn ang="T9">
                <a:pos x="T2" y="T3"/>
              </a:cxn>
              <a:cxn ang="T10">
                <a:pos x="T4" y="T5"/>
              </a:cxn>
              <a:cxn ang="T11">
                <a:pos x="T6" y="T7"/>
              </a:cxn>
            </a:cxnLst>
            <a:rect l="T12" t="T13" r="T14" b="T15"/>
            <a:pathLst>
              <a:path w="21600" h="21600">
                <a:moveTo>
                  <a:pt x="16200" y="0"/>
                </a:moveTo>
                <a:lnTo>
                  <a:pt x="16200" y="5400"/>
                </a:lnTo>
                <a:lnTo>
                  <a:pt x="3375" y="5400"/>
                </a:lnTo>
                <a:lnTo>
                  <a:pt x="3375" y="16200"/>
                </a:lnTo>
                <a:lnTo>
                  <a:pt x="16200" y="16200"/>
                </a:lnTo>
                <a:lnTo>
                  <a:pt x="16200" y="21600"/>
                </a:lnTo>
                <a:lnTo>
                  <a:pt x="21600" y="10800"/>
                </a:lnTo>
                <a:lnTo>
                  <a:pt x="16200" y="0"/>
                </a:lnTo>
                <a:close/>
              </a:path>
              <a:path w="21600" h="21600">
                <a:moveTo>
                  <a:pt x="1350" y="5400"/>
                </a:moveTo>
                <a:lnTo>
                  <a:pt x="1350" y="16200"/>
                </a:lnTo>
                <a:lnTo>
                  <a:pt x="2700" y="16200"/>
                </a:lnTo>
                <a:lnTo>
                  <a:pt x="2700" y="5400"/>
                </a:lnTo>
                <a:lnTo>
                  <a:pt x="1350" y="5400"/>
                </a:lnTo>
                <a:close/>
              </a:path>
              <a:path w="21600" h="21600">
                <a:moveTo>
                  <a:pt x="0" y="5400"/>
                </a:moveTo>
                <a:lnTo>
                  <a:pt x="0" y="16200"/>
                </a:lnTo>
                <a:lnTo>
                  <a:pt x="675" y="16200"/>
                </a:lnTo>
                <a:lnTo>
                  <a:pt x="675" y="5400"/>
                </a:lnTo>
                <a:lnTo>
                  <a:pt x="0" y="5400"/>
                </a:lnTo>
                <a:close/>
              </a:path>
            </a:pathLst>
          </a:custGeom>
          <a:solidFill>
            <a:srgbClr val="FFCC99"/>
          </a:solidFill>
          <a:ln w="9525">
            <a:solidFill>
              <a:srgbClr val="000000"/>
            </a:solidFill>
            <a:miter lim="800000"/>
            <a:headEnd/>
            <a:tailEnd/>
          </a:ln>
        </xdr:spPr>
      </xdr:sp>
      <xdr:sp macro="" textlink="">
        <xdr:nvSpPr>
          <xdr:cNvPr id="4" name="Text Box 3">
            <a:hlinkClick xmlns:r="http://schemas.openxmlformats.org/officeDocument/2006/relationships" r:id="rId2"/>
            <a:extLst>
              <a:ext uri="{FF2B5EF4-FFF2-40B4-BE49-F238E27FC236}">
                <a16:creationId xmlns:a16="http://schemas.microsoft.com/office/drawing/2014/main" id="{00000000-0008-0000-0E00-000004000000}"/>
              </a:ext>
            </a:extLst>
          </xdr:cNvPr>
          <xdr:cNvSpPr txBox="1">
            <a:spLocks noChangeArrowheads="1"/>
          </xdr:cNvSpPr>
        </xdr:nvSpPr>
        <xdr:spPr bwMode="auto">
          <a:xfrm>
            <a:off x="783" y="26"/>
            <a:ext cx="98" cy="40"/>
          </a:xfrm>
          <a:prstGeom prst="rect">
            <a:avLst/>
          </a:prstGeom>
          <a:noFill/>
          <a:ln>
            <a:noFill/>
          </a:ln>
        </xdr:spPr>
        <xdr:txBody>
          <a:bodyPr vertOverflow="clip" wrap="square" lIns="27432" tIns="27432" rIns="27432" bIns="27432" anchor="ctr"/>
          <a:lstStyle/>
          <a:p>
            <a:pPr algn="ctr" rtl="0">
              <a:defRPr sz="1000"/>
            </a:pPr>
            <a:r>
              <a:rPr lang="en-US" sz="1000" b="0" i="0" u="none" strike="noStrike" baseline="0">
                <a:solidFill>
                  <a:srgbClr val="000000"/>
                </a:solidFill>
                <a:latin typeface="Book Antiqua"/>
              </a:rPr>
              <a:t>Click for  Schedule-7b</a:t>
            </a:r>
            <a:endParaRPr lang="en-US"/>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0</xdr:colOff>
      <xdr:row>0</xdr:row>
      <xdr:rowOff>0</xdr:rowOff>
    </xdr:from>
    <xdr:to>
      <xdr:col>20</xdr:col>
      <xdr:colOff>68580</xdr:colOff>
      <xdr:row>2</xdr:row>
      <xdr:rowOff>281940</xdr:rowOff>
    </xdr:to>
    <xdr:grpSp>
      <xdr:nvGrpSpPr>
        <xdr:cNvPr id="14363" name="Group 1147">
          <a:extLst>
            <a:ext uri="{FF2B5EF4-FFF2-40B4-BE49-F238E27FC236}">
              <a16:creationId xmlns:a16="http://schemas.microsoft.com/office/drawing/2014/main" id="{00000000-0008-0000-0F00-00001B380000}"/>
            </a:ext>
          </a:extLst>
        </xdr:cNvPr>
        <xdr:cNvGrpSpPr>
          <a:grpSpLocks/>
        </xdr:cNvGrpSpPr>
      </xdr:nvGrpSpPr>
      <xdr:grpSpPr bwMode="auto">
        <a:xfrm>
          <a:off x="13704094" y="0"/>
          <a:ext cx="1449705" cy="793909"/>
          <a:chOff x="768" y="6"/>
          <a:chExt cx="117" cy="75"/>
        </a:xfrm>
      </xdr:grpSpPr>
      <xdr:sp macro="" textlink="">
        <xdr:nvSpPr>
          <xdr:cNvPr id="14364" name="AutoShape 2">
            <a:hlinkClick xmlns:r="http://schemas.openxmlformats.org/officeDocument/2006/relationships" r:id="rId1" tooltip="Click here for next Attachment"/>
            <a:extLst>
              <a:ext uri="{FF2B5EF4-FFF2-40B4-BE49-F238E27FC236}">
                <a16:creationId xmlns:a16="http://schemas.microsoft.com/office/drawing/2014/main" id="{00000000-0008-0000-0F00-00001C380000}"/>
              </a:ext>
            </a:extLst>
          </xdr:cNvPr>
          <xdr:cNvSpPr>
            <a:spLocks noChangeArrowheads="1"/>
          </xdr:cNvSpPr>
        </xdr:nvSpPr>
        <xdr:spPr bwMode="auto">
          <a:xfrm>
            <a:off x="768" y="6"/>
            <a:ext cx="117" cy="75"/>
          </a:xfrm>
          <a:custGeom>
            <a:avLst/>
            <a:gdLst>
              <a:gd name="T0" fmla="*/ 0 w 21600"/>
              <a:gd name="T1" fmla="*/ 0 h 21600"/>
              <a:gd name="T2" fmla="*/ 0 w 21600"/>
              <a:gd name="T3" fmla="*/ 0 h 21600"/>
              <a:gd name="T4" fmla="*/ 0 w 21600"/>
              <a:gd name="T5" fmla="*/ 0 h 21600"/>
              <a:gd name="T6" fmla="*/ 0 w 21600"/>
              <a:gd name="T7" fmla="*/ 0 h 21600"/>
              <a:gd name="T8" fmla="*/ 17694720 60000 65536"/>
              <a:gd name="T9" fmla="*/ 11796480 60000 65536"/>
              <a:gd name="T10" fmla="*/ 5898240 60000 65536"/>
              <a:gd name="T11" fmla="*/ 0 60000 65536"/>
              <a:gd name="T12" fmla="*/ 3323 w 21600"/>
              <a:gd name="T13" fmla="*/ 5184 h 21600"/>
              <a:gd name="T14" fmla="*/ 18831 w 21600"/>
              <a:gd name="T15" fmla="*/ 16416 h 21600"/>
            </a:gdLst>
            <a:ahLst/>
            <a:cxnLst>
              <a:cxn ang="T8">
                <a:pos x="T0" y="T1"/>
              </a:cxn>
              <a:cxn ang="T9">
                <a:pos x="T2" y="T3"/>
              </a:cxn>
              <a:cxn ang="T10">
                <a:pos x="T4" y="T5"/>
              </a:cxn>
              <a:cxn ang="T11">
                <a:pos x="T6" y="T7"/>
              </a:cxn>
            </a:cxnLst>
            <a:rect l="T12" t="T13" r="T14" b="T15"/>
            <a:pathLst>
              <a:path w="21600" h="21600">
                <a:moveTo>
                  <a:pt x="16200" y="0"/>
                </a:moveTo>
                <a:lnTo>
                  <a:pt x="16200" y="5400"/>
                </a:lnTo>
                <a:lnTo>
                  <a:pt x="3375" y="5400"/>
                </a:lnTo>
                <a:lnTo>
                  <a:pt x="3375" y="16200"/>
                </a:lnTo>
                <a:lnTo>
                  <a:pt x="16200" y="16200"/>
                </a:lnTo>
                <a:lnTo>
                  <a:pt x="16200" y="21600"/>
                </a:lnTo>
                <a:lnTo>
                  <a:pt x="21600" y="10800"/>
                </a:lnTo>
                <a:lnTo>
                  <a:pt x="16200" y="0"/>
                </a:lnTo>
                <a:close/>
              </a:path>
              <a:path w="21600" h="21600">
                <a:moveTo>
                  <a:pt x="1350" y="5400"/>
                </a:moveTo>
                <a:lnTo>
                  <a:pt x="1350" y="16200"/>
                </a:lnTo>
                <a:lnTo>
                  <a:pt x="2700" y="16200"/>
                </a:lnTo>
                <a:lnTo>
                  <a:pt x="2700" y="5400"/>
                </a:lnTo>
                <a:lnTo>
                  <a:pt x="1350" y="5400"/>
                </a:lnTo>
                <a:close/>
              </a:path>
              <a:path w="21600" h="21600">
                <a:moveTo>
                  <a:pt x="0" y="5400"/>
                </a:moveTo>
                <a:lnTo>
                  <a:pt x="0" y="16200"/>
                </a:lnTo>
                <a:lnTo>
                  <a:pt x="675" y="16200"/>
                </a:lnTo>
                <a:lnTo>
                  <a:pt x="675" y="5400"/>
                </a:lnTo>
                <a:lnTo>
                  <a:pt x="0" y="5400"/>
                </a:lnTo>
                <a:close/>
              </a:path>
            </a:pathLst>
          </a:custGeom>
          <a:solidFill>
            <a:srgbClr val="FFCC99"/>
          </a:solidFill>
          <a:ln w="9525">
            <a:solidFill>
              <a:srgbClr val="000000"/>
            </a:solidFill>
            <a:miter lim="800000"/>
            <a:headEnd/>
            <a:tailEnd/>
          </a:ln>
        </xdr:spPr>
      </xdr:sp>
      <xdr:sp macro="" textlink="">
        <xdr:nvSpPr>
          <xdr:cNvPr id="4" name="Text Box 3">
            <a:hlinkClick xmlns:r="http://schemas.openxmlformats.org/officeDocument/2006/relationships" r:id="rId2"/>
            <a:extLst>
              <a:ext uri="{FF2B5EF4-FFF2-40B4-BE49-F238E27FC236}">
                <a16:creationId xmlns:a16="http://schemas.microsoft.com/office/drawing/2014/main" id="{00000000-0008-0000-0F00-000004000000}"/>
              </a:ext>
            </a:extLst>
          </xdr:cNvPr>
          <xdr:cNvSpPr txBox="1">
            <a:spLocks noChangeArrowheads="1"/>
          </xdr:cNvSpPr>
        </xdr:nvSpPr>
        <xdr:spPr bwMode="auto">
          <a:xfrm>
            <a:off x="783" y="26"/>
            <a:ext cx="98" cy="40"/>
          </a:xfrm>
          <a:prstGeom prst="rect">
            <a:avLst/>
          </a:prstGeom>
          <a:noFill/>
          <a:ln>
            <a:noFill/>
          </a:ln>
        </xdr:spPr>
        <xdr:txBody>
          <a:bodyPr vertOverflow="clip" wrap="square" lIns="27432" tIns="27432" rIns="27432" bIns="27432" anchor="ctr"/>
          <a:lstStyle/>
          <a:p>
            <a:pPr algn="ctr" rtl="0">
              <a:defRPr sz="1000"/>
            </a:pPr>
            <a:r>
              <a:rPr lang="en-US" sz="1000" b="0" i="0" u="none" strike="noStrike" baseline="0">
                <a:solidFill>
                  <a:srgbClr val="000000"/>
                </a:solidFill>
                <a:latin typeface="Book Antiqua"/>
              </a:rPr>
              <a:t>Click for  Attachment-10</a:t>
            </a:r>
            <a:endParaRPr lang="en-US"/>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407881</xdr:colOff>
      <xdr:row>1</xdr:row>
      <xdr:rowOff>113453</xdr:rowOff>
    </xdr:from>
    <xdr:to>
      <xdr:col>7</xdr:col>
      <xdr:colOff>227965</xdr:colOff>
      <xdr:row>2</xdr:row>
      <xdr:rowOff>94755</xdr:rowOff>
    </xdr:to>
    <xdr:sp macro="" textlink="">
      <xdr:nvSpPr>
        <xdr:cNvPr id="2" name="Text Box 4">
          <a:hlinkClick xmlns:r="http://schemas.openxmlformats.org/officeDocument/2006/relationships" r:id="rId1" tooltip="Click Here to go back to Sch 5"/>
          <a:extLst>
            <a:ext uri="{FF2B5EF4-FFF2-40B4-BE49-F238E27FC236}">
              <a16:creationId xmlns:a16="http://schemas.microsoft.com/office/drawing/2014/main" id="{00000000-0008-0000-1100-000002000000}"/>
            </a:ext>
          </a:extLst>
        </xdr:cNvPr>
        <xdr:cNvSpPr txBox="1">
          <a:spLocks noChangeArrowheads="1"/>
        </xdr:cNvSpPr>
      </xdr:nvSpPr>
      <xdr:spPr bwMode="auto">
        <a:xfrm>
          <a:off x="7465906" y="296333"/>
          <a:ext cx="1237404" cy="251787"/>
        </a:xfrm>
        <a:prstGeom prst="rect">
          <a:avLst/>
        </a:prstGeom>
        <a:solidFill>
          <a:srgbClr val="99CCFF"/>
        </a:solidFill>
        <a:ln w="9525">
          <a:no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0000"/>
              </a:solidFill>
              <a:latin typeface="Book Antiqua"/>
            </a:rPr>
            <a:t>Back to Sch 5</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450476</xdr:colOff>
      <xdr:row>1</xdr:row>
      <xdr:rowOff>0</xdr:rowOff>
    </xdr:from>
    <xdr:to>
      <xdr:col>5</xdr:col>
      <xdr:colOff>525332</xdr:colOff>
      <xdr:row>2</xdr:row>
      <xdr:rowOff>0</xdr:rowOff>
    </xdr:to>
    <xdr:sp macro="" textlink="">
      <xdr:nvSpPr>
        <xdr:cNvPr id="2" name="Text Box 2">
          <a:hlinkClick xmlns:r="http://schemas.openxmlformats.org/officeDocument/2006/relationships" r:id="rId1" tooltip="Click Here to go back to Sch 5"/>
          <a:extLst>
            <a:ext uri="{FF2B5EF4-FFF2-40B4-BE49-F238E27FC236}">
              <a16:creationId xmlns:a16="http://schemas.microsoft.com/office/drawing/2014/main" id="{00000000-0008-0000-1200-000002000000}"/>
            </a:ext>
          </a:extLst>
        </xdr:cNvPr>
        <xdr:cNvSpPr txBox="1">
          <a:spLocks noChangeArrowheads="1"/>
        </xdr:cNvSpPr>
      </xdr:nvSpPr>
      <xdr:spPr bwMode="auto">
        <a:xfrm>
          <a:off x="6286500" y="179294"/>
          <a:ext cx="1303020" cy="277906"/>
        </a:xfrm>
        <a:prstGeom prst="rect">
          <a:avLst/>
        </a:prstGeom>
        <a:solidFill>
          <a:srgbClr val="99CCFF"/>
        </a:solidFill>
        <a:ln w="9525">
          <a:no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0000"/>
              </a:solidFill>
              <a:latin typeface="Book Antiqua"/>
            </a:rPr>
            <a:t>Back to Sch 5</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6</xdr:col>
      <xdr:colOff>104775</xdr:colOff>
      <xdr:row>1</xdr:row>
      <xdr:rowOff>24765</xdr:rowOff>
    </xdr:from>
    <xdr:to>
      <xdr:col>7</xdr:col>
      <xdr:colOff>377210</xdr:colOff>
      <xdr:row>2</xdr:row>
      <xdr:rowOff>14110</xdr:rowOff>
    </xdr:to>
    <xdr:sp macro="" textlink="">
      <xdr:nvSpPr>
        <xdr:cNvPr id="2" name="Text Box 1">
          <a:hlinkClick xmlns:r="http://schemas.openxmlformats.org/officeDocument/2006/relationships" r:id="rId1" tooltip="Click Here to go back to Sch 5"/>
          <a:extLst>
            <a:ext uri="{FF2B5EF4-FFF2-40B4-BE49-F238E27FC236}">
              <a16:creationId xmlns:a16="http://schemas.microsoft.com/office/drawing/2014/main" id="{00000000-0008-0000-1300-000002000000}"/>
            </a:ext>
          </a:extLst>
        </xdr:cNvPr>
        <xdr:cNvSpPr txBox="1">
          <a:spLocks noChangeArrowheads="1"/>
        </xdr:cNvSpPr>
      </xdr:nvSpPr>
      <xdr:spPr bwMode="auto">
        <a:xfrm>
          <a:off x="7290435" y="209550"/>
          <a:ext cx="982977" cy="259298"/>
        </a:xfrm>
        <a:prstGeom prst="rect">
          <a:avLst/>
        </a:prstGeom>
        <a:solidFill>
          <a:srgbClr val="99CCFF"/>
        </a:solidFill>
        <a:ln w="9525">
          <a:noFill/>
          <a:miter lim="800000"/>
          <a:headEnd/>
          <a:tailEnd/>
        </a:ln>
      </xdr:spPr>
      <xdr:txBody>
        <a:bodyPr vertOverflow="clip" wrap="square" lIns="27432" tIns="27432" rIns="27432" bIns="27432" anchor="ctr" upright="1"/>
        <a:lstStyle/>
        <a:p>
          <a:pPr algn="ctr" rtl="0">
            <a:defRPr sz="1000"/>
          </a:pPr>
          <a:r>
            <a:rPr lang="en-US" sz="1100" b="1" i="0" u="none" strike="noStrike" baseline="0">
              <a:solidFill>
                <a:srgbClr val="000000"/>
              </a:solidFill>
              <a:latin typeface="Book Antiqua"/>
            </a:rPr>
            <a:t>Back to Sch 5</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wergrid1989-my.sharepoint.com/Users/60001380/AppData/Local/Temp/Rar$DI42.3656/01-1st_Envelope%20(Bid%20Form%20and%20Attachmen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powergrid1989-my.sharepoint.com/ann/Srikakulam%20Part-C/29_First%20Envelope%20-%20R2_Vol-II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powergrid1989-my.sharepoint.com/Srikakulam%20Part-C/BD/resources/29_First%20Envelope%20-%20R2_Vol-I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owergrid1989-my.sharepoint.com/Users/02068/AppData/Roaming/Microsoft/Excel/29_First%20Envelope%20-%20R2_Vol-II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powergrid1989-my.sharepoint.com/pendrive%20CS1/ann/dhramjagrah/tri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Name of Bidder"/>
      <sheetName val="Attach 3(JV)"/>
      <sheetName val="Attach-3 (QR)"/>
      <sheetName val="Attach 4"/>
      <sheetName val="Attach 4 (A)"/>
      <sheetName val="Attach 5"/>
      <sheetName val="Attach 5A"/>
      <sheetName val="Attach 6"/>
      <sheetName val="Attach 9"/>
      <sheetName val="Attach 10"/>
      <sheetName val="Attach 11"/>
      <sheetName val="Attach 12"/>
      <sheetName val="Attach 13"/>
      <sheetName val="Attach 14"/>
      <sheetName val="Attach 14 IP"/>
      <sheetName val="Attach 15"/>
      <sheetName val="Attach 16"/>
      <sheetName val="Attach 17"/>
      <sheetName val="Attach 18"/>
      <sheetName val="Attach 19"/>
      <sheetName val="Bid Form 1st Env."/>
      <sheetName val="N-W (C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Name of Bidder"/>
      <sheetName val="Attach 3(JV)"/>
      <sheetName val="Attach-3 (QR)"/>
      <sheetName val="Attach 4"/>
      <sheetName val="Attach 4 (A)"/>
      <sheetName val="Attach 5"/>
      <sheetName val="Attach 6"/>
      <sheetName val="Attach 9"/>
      <sheetName val="Attach 10"/>
      <sheetName val="Attach 11"/>
      <sheetName val="Attach 12"/>
      <sheetName val="Attach 13"/>
      <sheetName val="Attach 14"/>
      <sheetName val="Attach 14 IP"/>
      <sheetName val="Attach 15"/>
      <sheetName val="Attach 16"/>
      <sheetName val="Attach 17"/>
      <sheetName val="Attach 18"/>
      <sheetName val="Attach 19"/>
      <sheetName val="Bid Form 1st Env."/>
      <sheetName val="N-W (C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Name of Bidder"/>
      <sheetName val="Attach 3(JV)"/>
      <sheetName val="Attach-3 (QR)"/>
      <sheetName val="Attach 4"/>
      <sheetName val="Attach 4 (A)"/>
      <sheetName val="Attach 5"/>
      <sheetName val="Attach 6"/>
      <sheetName val="Attach 9"/>
      <sheetName val="Attach 10"/>
      <sheetName val="Attach 11"/>
      <sheetName val="Attach 12"/>
      <sheetName val="Attach 13"/>
      <sheetName val="Attach 14"/>
      <sheetName val="Attach 14 IP"/>
      <sheetName val="Attach 15"/>
      <sheetName val="Attach 16"/>
      <sheetName val="Attach 17"/>
      <sheetName val="Attach 18"/>
      <sheetName val="Attach 19"/>
      <sheetName val="Bid Form 1st Env."/>
      <sheetName val="N-W (C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Name of Bidder"/>
      <sheetName val="Attach 3(JV)"/>
      <sheetName val="Attach-3 (QR)"/>
      <sheetName val="Attach 4"/>
      <sheetName val="Attach 4 (A)"/>
      <sheetName val="Attach 5"/>
      <sheetName val="Attach 6"/>
      <sheetName val="Attach 9"/>
      <sheetName val="Attach 10"/>
      <sheetName val="Attach 11"/>
      <sheetName val="Attach 12"/>
      <sheetName val="Attach 13"/>
      <sheetName val="Attach 14"/>
      <sheetName val="Attach 14 IP"/>
      <sheetName val="Attach 15"/>
      <sheetName val="Attach 16"/>
      <sheetName val="Attach 17"/>
      <sheetName val="Attach 18"/>
      <sheetName val="Attach 19"/>
      <sheetName val="Bid Form 1st Env."/>
      <sheetName val="N-W (C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ch-1a"/>
      <sheetName val="Sch-1b "/>
      <sheetName val="Sch-2"/>
      <sheetName val="Sch-3"/>
      <sheetName val="Sch-4a"/>
      <sheetName val="Sch-4b"/>
      <sheetName val="Sch-5"/>
      <sheetName val="Sch-6"/>
      <sheetName val="Sch-7 (a)"/>
      <sheetName val="Sch-7 (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revisions/_rels/revisionHeaders.xml.rels><?xml version="1.0" encoding="UTF-8" standalone="yes"?>
<Relationships xmlns="http://schemas.openxmlformats.org/package/2006/relationships"><Relationship Id="rId1"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054A1CA7-7028-4AFC-BD70-77D735FFCC00}" protected="1">
  <header guid="{054A1CA7-7028-4AFC-BD70-77D735FFCC00}" dateTime="2025-01-27T10:18:43" maxSheetId="22" userName="Ankit Vaishnav " r:id="rId1">
    <sheetIdMap count="21">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054A1CA7-7028-4AFC-BD70-77D735FFCC00}" name="Ankit Vaishnav " id="-1740854045" dateTime="2025-01-27T10:18:43"/>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18"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17" Type="http://schemas.openxmlformats.org/officeDocument/2006/relationships/printerSettings" Target="../printerSettings/printerSettings17.bin"/><Relationship Id="rId2" Type="http://schemas.openxmlformats.org/officeDocument/2006/relationships/printerSettings" Target="../printerSettings/printerSettings2.bin"/><Relationship Id="rId16" Type="http://schemas.openxmlformats.org/officeDocument/2006/relationships/printerSettings" Target="../printerSettings/printerSettings16.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s>
</file>

<file path=xl/worksheets/_rels/sheet10.xml.rels><?xml version="1.0" encoding="UTF-8" standalone="yes"?>
<Relationships xmlns="http://schemas.openxmlformats.org/package/2006/relationships"><Relationship Id="rId8" Type="http://schemas.openxmlformats.org/officeDocument/2006/relationships/printerSettings" Target="../printerSettings/printerSettings146.bin"/><Relationship Id="rId3" Type="http://schemas.openxmlformats.org/officeDocument/2006/relationships/printerSettings" Target="../printerSettings/printerSettings141.bin"/><Relationship Id="rId7" Type="http://schemas.openxmlformats.org/officeDocument/2006/relationships/printerSettings" Target="../printerSettings/printerSettings145.bin"/><Relationship Id="rId2" Type="http://schemas.openxmlformats.org/officeDocument/2006/relationships/printerSettings" Target="../printerSettings/printerSettings140.bin"/><Relationship Id="rId1" Type="http://schemas.openxmlformats.org/officeDocument/2006/relationships/printerSettings" Target="../printerSettings/printerSettings139.bin"/><Relationship Id="rId6" Type="http://schemas.openxmlformats.org/officeDocument/2006/relationships/printerSettings" Target="../printerSettings/printerSettings144.bin"/><Relationship Id="rId11" Type="http://schemas.openxmlformats.org/officeDocument/2006/relationships/printerSettings" Target="../printerSettings/printerSettings149.bin"/><Relationship Id="rId5" Type="http://schemas.openxmlformats.org/officeDocument/2006/relationships/printerSettings" Target="../printerSettings/printerSettings143.bin"/><Relationship Id="rId10" Type="http://schemas.openxmlformats.org/officeDocument/2006/relationships/printerSettings" Target="../printerSettings/printerSettings148.bin"/><Relationship Id="rId4" Type="http://schemas.openxmlformats.org/officeDocument/2006/relationships/printerSettings" Target="../printerSettings/printerSettings142.bin"/><Relationship Id="rId9" Type="http://schemas.openxmlformats.org/officeDocument/2006/relationships/printerSettings" Target="../printerSettings/printerSettings147.bin"/></Relationships>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157.bin"/><Relationship Id="rId13" Type="http://schemas.openxmlformats.org/officeDocument/2006/relationships/printerSettings" Target="../printerSettings/printerSettings162.bin"/><Relationship Id="rId18" Type="http://schemas.openxmlformats.org/officeDocument/2006/relationships/drawing" Target="../drawings/drawing4.xml"/><Relationship Id="rId3" Type="http://schemas.openxmlformats.org/officeDocument/2006/relationships/printerSettings" Target="../printerSettings/printerSettings152.bin"/><Relationship Id="rId7" Type="http://schemas.openxmlformats.org/officeDocument/2006/relationships/printerSettings" Target="../printerSettings/printerSettings156.bin"/><Relationship Id="rId12" Type="http://schemas.openxmlformats.org/officeDocument/2006/relationships/printerSettings" Target="../printerSettings/printerSettings161.bin"/><Relationship Id="rId17" Type="http://schemas.openxmlformats.org/officeDocument/2006/relationships/printerSettings" Target="../printerSettings/printerSettings166.bin"/><Relationship Id="rId2" Type="http://schemas.openxmlformats.org/officeDocument/2006/relationships/printerSettings" Target="../printerSettings/printerSettings151.bin"/><Relationship Id="rId16" Type="http://schemas.openxmlformats.org/officeDocument/2006/relationships/printerSettings" Target="../printerSettings/printerSettings165.bin"/><Relationship Id="rId1" Type="http://schemas.openxmlformats.org/officeDocument/2006/relationships/printerSettings" Target="../printerSettings/printerSettings150.bin"/><Relationship Id="rId6" Type="http://schemas.openxmlformats.org/officeDocument/2006/relationships/printerSettings" Target="../printerSettings/printerSettings155.bin"/><Relationship Id="rId11" Type="http://schemas.openxmlformats.org/officeDocument/2006/relationships/printerSettings" Target="../printerSettings/printerSettings160.bin"/><Relationship Id="rId5" Type="http://schemas.openxmlformats.org/officeDocument/2006/relationships/printerSettings" Target="../printerSettings/printerSettings154.bin"/><Relationship Id="rId15" Type="http://schemas.openxmlformats.org/officeDocument/2006/relationships/printerSettings" Target="../printerSettings/printerSettings164.bin"/><Relationship Id="rId10" Type="http://schemas.openxmlformats.org/officeDocument/2006/relationships/printerSettings" Target="../printerSettings/printerSettings159.bin"/><Relationship Id="rId4" Type="http://schemas.openxmlformats.org/officeDocument/2006/relationships/printerSettings" Target="../printerSettings/printerSettings153.bin"/><Relationship Id="rId9" Type="http://schemas.openxmlformats.org/officeDocument/2006/relationships/printerSettings" Target="../printerSettings/printerSettings158.bin"/><Relationship Id="rId14" Type="http://schemas.openxmlformats.org/officeDocument/2006/relationships/printerSettings" Target="../printerSettings/printerSettings163.bin"/></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174.bin"/><Relationship Id="rId13" Type="http://schemas.openxmlformats.org/officeDocument/2006/relationships/printerSettings" Target="../printerSettings/printerSettings179.bin"/><Relationship Id="rId3" Type="http://schemas.openxmlformats.org/officeDocument/2006/relationships/printerSettings" Target="../printerSettings/printerSettings169.bin"/><Relationship Id="rId7" Type="http://schemas.openxmlformats.org/officeDocument/2006/relationships/printerSettings" Target="../printerSettings/printerSettings173.bin"/><Relationship Id="rId12" Type="http://schemas.openxmlformats.org/officeDocument/2006/relationships/printerSettings" Target="../printerSettings/printerSettings178.bin"/><Relationship Id="rId17" Type="http://schemas.openxmlformats.org/officeDocument/2006/relationships/printerSettings" Target="../printerSettings/printerSettings183.bin"/><Relationship Id="rId2" Type="http://schemas.openxmlformats.org/officeDocument/2006/relationships/printerSettings" Target="../printerSettings/printerSettings168.bin"/><Relationship Id="rId16" Type="http://schemas.openxmlformats.org/officeDocument/2006/relationships/printerSettings" Target="../printerSettings/printerSettings182.bin"/><Relationship Id="rId1" Type="http://schemas.openxmlformats.org/officeDocument/2006/relationships/printerSettings" Target="../printerSettings/printerSettings167.bin"/><Relationship Id="rId6" Type="http://schemas.openxmlformats.org/officeDocument/2006/relationships/printerSettings" Target="../printerSettings/printerSettings172.bin"/><Relationship Id="rId11" Type="http://schemas.openxmlformats.org/officeDocument/2006/relationships/printerSettings" Target="../printerSettings/printerSettings177.bin"/><Relationship Id="rId5" Type="http://schemas.openxmlformats.org/officeDocument/2006/relationships/printerSettings" Target="../printerSettings/printerSettings171.bin"/><Relationship Id="rId15" Type="http://schemas.openxmlformats.org/officeDocument/2006/relationships/printerSettings" Target="../printerSettings/printerSettings181.bin"/><Relationship Id="rId10" Type="http://schemas.openxmlformats.org/officeDocument/2006/relationships/printerSettings" Target="../printerSettings/printerSettings176.bin"/><Relationship Id="rId4" Type="http://schemas.openxmlformats.org/officeDocument/2006/relationships/printerSettings" Target="../printerSettings/printerSettings170.bin"/><Relationship Id="rId9" Type="http://schemas.openxmlformats.org/officeDocument/2006/relationships/printerSettings" Target="../printerSettings/printerSettings175.bin"/><Relationship Id="rId14" Type="http://schemas.openxmlformats.org/officeDocument/2006/relationships/printerSettings" Target="../printerSettings/printerSettings180.bin"/></Relationships>
</file>

<file path=xl/worksheets/_rels/sheet13.xml.rels><?xml version="1.0" encoding="UTF-8" standalone="yes"?>
<Relationships xmlns="http://schemas.openxmlformats.org/package/2006/relationships"><Relationship Id="rId8" Type="http://schemas.openxmlformats.org/officeDocument/2006/relationships/printerSettings" Target="../printerSettings/printerSettings191.bin"/><Relationship Id="rId13" Type="http://schemas.openxmlformats.org/officeDocument/2006/relationships/printerSettings" Target="../printerSettings/printerSettings196.bin"/><Relationship Id="rId3" Type="http://schemas.openxmlformats.org/officeDocument/2006/relationships/printerSettings" Target="../printerSettings/printerSettings186.bin"/><Relationship Id="rId7" Type="http://schemas.openxmlformats.org/officeDocument/2006/relationships/printerSettings" Target="../printerSettings/printerSettings190.bin"/><Relationship Id="rId12" Type="http://schemas.openxmlformats.org/officeDocument/2006/relationships/printerSettings" Target="../printerSettings/printerSettings195.bin"/><Relationship Id="rId17" Type="http://schemas.openxmlformats.org/officeDocument/2006/relationships/printerSettings" Target="../printerSettings/printerSettings200.bin"/><Relationship Id="rId2" Type="http://schemas.openxmlformats.org/officeDocument/2006/relationships/printerSettings" Target="../printerSettings/printerSettings185.bin"/><Relationship Id="rId16" Type="http://schemas.openxmlformats.org/officeDocument/2006/relationships/printerSettings" Target="../printerSettings/printerSettings199.bin"/><Relationship Id="rId1" Type="http://schemas.openxmlformats.org/officeDocument/2006/relationships/printerSettings" Target="../printerSettings/printerSettings184.bin"/><Relationship Id="rId6" Type="http://schemas.openxmlformats.org/officeDocument/2006/relationships/printerSettings" Target="../printerSettings/printerSettings189.bin"/><Relationship Id="rId11" Type="http://schemas.openxmlformats.org/officeDocument/2006/relationships/printerSettings" Target="../printerSettings/printerSettings194.bin"/><Relationship Id="rId5" Type="http://schemas.openxmlformats.org/officeDocument/2006/relationships/printerSettings" Target="../printerSettings/printerSettings188.bin"/><Relationship Id="rId15" Type="http://schemas.openxmlformats.org/officeDocument/2006/relationships/printerSettings" Target="../printerSettings/printerSettings198.bin"/><Relationship Id="rId10" Type="http://schemas.openxmlformats.org/officeDocument/2006/relationships/printerSettings" Target="../printerSettings/printerSettings193.bin"/><Relationship Id="rId4" Type="http://schemas.openxmlformats.org/officeDocument/2006/relationships/printerSettings" Target="../printerSettings/printerSettings187.bin"/><Relationship Id="rId9" Type="http://schemas.openxmlformats.org/officeDocument/2006/relationships/printerSettings" Target="../printerSettings/printerSettings192.bin"/><Relationship Id="rId14" Type="http://schemas.openxmlformats.org/officeDocument/2006/relationships/printerSettings" Target="../printerSettings/printerSettings197.bin"/></Relationships>
</file>

<file path=xl/worksheets/_rels/sheet14.xml.rels><?xml version="1.0" encoding="UTF-8" standalone="yes"?>
<Relationships xmlns="http://schemas.openxmlformats.org/package/2006/relationships"><Relationship Id="rId8" Type="http://schemas.openxmlformats.org/officeDocument/2006/relationships/printerSettings" Target="../printerSettings/printerSettings208.bin"/><Relationship Id="rId13" Type="http://schemas.openxmlformats.org/officeDocument/2006/relationships/printerSettings" Target="../printerSettings/printerSettings213.bin"/><Relationship Id="rId3" Type="http://schemas.openxmlformats.org/officeDocument/2006/relationships/printerSettings" Target="../printerSettings/printerSettings203.bin"/><Relationship Id="rId7" Type="http://schemas.openxmlformats.org/officeDocument/2006/relationships/printerSettings" Target="../printerSettings/printerSettings207.bin"/><Relationship Id="rId12" Type="http://schemas.openxmlformats.org/officeDocument/2006/relationships/printerSettings" Target="../printerSettings/printerSettings212.bin"/><Relationship Id="rId17" Type="http://schemas.openxmlformats.org/officeDocument/2006/relationships/printerSettings" Target="../printerSettings/printerSettings217.bin"/><Relationship Id="rId2" Type="http://schemas.openxmlformats.org/officeDocument/2006/relationships/printerSettings" Target="../printerSettings/printerSettings202.bin"/><Relationship Id="rId16" Type="http://schemas.openxmlformats.org/officeDocument/2006/relationships/printerSettings" Target="../printerSettings/printerSettings216.bin"/><Relationship Id="rId1" Type="http://schemas.openxmlformats.org/officeDocument/2006/relationships/printerSettings" Target="../printerSettings/printerSettings201.bin"/><Relationship Id="rId6" Type="http://schemas.openxmlformats.org/officeDocument/2006/relationships/printerSettings" Target="../printerSettings/printerSettings206.bin"/><Relationship Id="rId11" Type="http://schemas.openxmlformats.org/officeDocument/2006/relationships/printerSettings" Target="../printerSettings/printerSettings211.bin"/><Relationship Id="rId5" Type="http://schemas.openxmlformats.org/officeDocument/2006/relationships/printerSettings" Target="../printerSettings/printerSettings205.bin"/><Relationship Id="rId15" Type="http://schemas.openxmlformats.org/officeDocument/2006/relationships/printerSettings" Target="../printerSettings/printerSettings215.bin"/><Relationship Id="rId10" Type="http://schemas.openxmlformats.org/officeDocument/2006/relationships/printerSettings" Target="../printerSettings/printerSettings210.bin"/><Relationship Id="rId4" Type="http://schemas.openxmlformats.org/officeDocument/2006/relationships/printerSettings" Target="../printerSettings/printerSettings204.bin"/><Relationship Id="rId9" Type="http://schemas.openxmlformats.org/officeDocument/2006/relationships/printerSettings" Target="../printerSettings/printerSettings209.bin"/><Relationship Id="rId14" Type="http://schemas.openxmlformats.org/officeDocument/2006/relationships/printerSettings" Target="../printerSettings/printerSettings214.bin"/></Relationships>
</file>

<file path=xl/worksheets/_rels/sheet15.xml.rels><?xml version="1.0" encoding="UTF-8" standalone="yes"?>
<Relationships xmlns="http://schemas.openxmlformats.org/package/2006/relationships"><Relationship Id="rId8" Type="http://schemas.openxmlformats.org/officeDocument/2006/relationships/printerSettings" Target="../printerSettings/printerSettings225.bin"/><Relationship Id="rId13" Type="http://schemas.openxmlformats.org/officeDocument/2006/relationships/printerSettings" Target="../printerSettings/printerSettings230.bin"/><Relationship Id="rId18" Type="http://schemas.openxmlformats.org/officeDocument/2006/relationships/drawing" Target="../drawings/drawing5.xml"/><Relationship Id="rId3" Type="http://schemas.openxmlformats.org/officeDocument/2006/relationships/printerSettings" Target="../printerSettings/printerSettings220.bin"/><Relationship Id="rId7" Type="http://schemas.openxmlformats.org/officeDocument/2006/relationships/printerSettings" Target="../printerSettings/printerSettings224.bin"/><Relationship Id="rId12" Type="http://schemas.openxmlformats.org/officeDocument/2006/relationships/printerSettings" Target="../printerSettings/printerSettings229.bin"/><Relationship Id="rId17" Type="http://schemas.openxmlformats.org/officeDocument/2006/relationships/printerSettings" Target="../printerSettings/printerSettings234.bin"/><Relationship Id="rId2" Type="http://schemas.openxmlformats.org/officeDocument/2006/relationships/printerSettings" Target="../printerSettings/printerSettings219.bin"/><Relationship Id="rId16" Type="http://schemas.openxmlformats.org/officeDocument/2006/relationships/printerSettings" Target="../printerSettings/printerSettings233.bin"/><Relationship Id="rId1" Type="http://schemas.openxmlformats.org/officeDocument/2006/relationships/printerSettings" Target="../printerSettings/printerSettings218.bin"/><Relationship Id="rId6" Type="http://schemas.openxmlformats.org/officeDocument/2006/relationships/printerSettings" Target="../printerSettings/printerSettings223.bin"/><Relationship Id="rId11" Type="http://schemas.openxmlformats.org/officeDocument/2006/relationships/printerSettings" Target="../printerSettings/printerSettings228.bin"/><Relationship Id="rId5" Type="http://schemas.openxmlformats.org/officeDocument/2006/relationships/printerSettings" Target="../printerSettings/printerSettings222.bin"/><Relationship Id="rId15" Type="http://schemas.openxmlformats.org/officeDocument/2006/relationships/printerSettings" Target="../printerSettings/printerSettings232.bin"/><Relationship Id="rId10" Type="http://schemas.openxmlformats.org/officeDocument/2006/relationships/printerSettings" Target="../printerSettings/printerSettings227.bin"/><Relationship Id="rId4" Type="http://schemas.openxmlformats.org/officeDocument/2006/relationships/printerSettings" Target="../printerSettings/printerSettings221.bin"/><Relationship Id="rId9" Type="http://schemas.openxmlformats.org/officeDocument/2006/relationships/printerSettings" Target="../printerSettings/printerSettings226.bin"/><Relationship Id="rId14" Type="http://schemas.openxmlformats.org/officeDocument/2006/relationships/printerSettings" Target="../printerSettings/printerSettings231.bin"/></Relationships>
</file>

<file path=xl/worksheets/_rels/sheet16.xml.rels><?xml version="1.0" encoding="UTF-8" standalone="yes"?>
<Relationships xmlns="http://schemas.openxmlformats.org/package/2006/relationships"><Relationship Id="rId8" Type="http://schemas.openxmlformats.org/officeDocument/2006/relationships/printerSettings" Target="../printerSettings/printerSettings242.bin"/><Relationship Id="rId13" Type="http://schemas.openxmlformats.org/officeDocument/2006/relationships/printerSettings" Target="../printerSettings/printerSettings247.bin"/><Relationship Id="rId18" Type="http://schemas.openxmlformats.org/officeDocument/2006/relationships/drawing" Target="../drawings/drawing6.xml"/><Relationship Id="rId3" Type="http://schemas.openxmlformats.org/officeDocument/2006/relationships/printerSettings" Target="../printerSettings/printerSettings237.bin"/><Relationship Id="rId7" Type="http://schemas.openxmlformats.org/officeDocument/2006/relationships/printerSettings" Target="../printerSettings/printerSettings241.bin"/><Relationship Id="rId12" Type="http://schemas.openxmlformats.org/officeDocument/2006/relationships/printerSettings" Target="../printerSettings/printerSettings246.bin"/><Relationship Id="rId17" Type="http://schemas.openxmlformats.org/officeDocument/2006/relationships/printerSettings" Target="../printerSettings/printerSettings251.bin"/><Relationship Id="rId2" Type="http://schemas.openxmlformats.org/officeDocument/2006/relationships/printerSettings" Target="../printerSettings/printerSettings236.bin"/><Relationship Id="rId16" Type="http://schemas.openxmlformats.org/officeDocument/2006/relationships/printerSettings" Target="../printerSettings/printerSettings250.bin"/><Relationship Id="rId1" Type="http://schemas.openxmlformats.org/officeDocument/2006/relationships/printerSettings" Target="../printerSettings/printerSettings235.bin"/><Relationship Id="rId6" Type="http://schemas.openxmlformats.org/officeDocument/2006/relationships/printerSettings" Target="../printerSettings/printerSettings240.bin"/><Relationship Id="rId11" Type="http://schemas.openxmlformats.org/officeDocument/2006/relationships/printerSettings" Target="../printerSettings/printerSettings245.bin"/><Relationship Id="rId5" Type="http://schemas.openxmlformats.org/officeDocument/2006/relationships/printerSettings" Target="../printerSettings/printerSettings239.bin"/><Relationship Id="rId15" Type="http://schemas.openxmlformats.org/officeDocument/2006/relationships/printerSettings" Target="../printerSettings/printerSettings249.bin"/><Relationship Id="rId10" Type="http://schemas.openxmlformats.org/officeDocument/2006/relationships/printerSettings" Target="../printerSettings/printerSettings244.bin"/><Relationship Id="rId4" Type="http://schemas.openxmlformats.org/officeDocument/2006/relationships/printerSettings" Target="../printerSettings/printerSettings238.bin"/><Relationship Id="rId9" Type="http://schemas.openxmlformats.org/officeDocument/2006/relationships/printerSettings" Target="../printerSettings/printerSettings243.bin"/><Relationship Id="rId14" Type="http://schemas.openxmlformats.org/officeDocument/2006/relationships/printerSettings" Target="../printerSettings/printerSettings248.bin"/></Relationships>
</file>

<file path=xl/worksheets/_rels/sheet17.xml.rels><?xml version="1.0" encoding="UTF-8" standalone="yes"?>
<Relationships xmlns="http://schemas.openxmlformats.org/package/2006/relationships"><Relationship Id="rId8" Type="http://schemas.openxmlformats.org/officeDocument/2006/relationships/printerSettings" Target="../printerSettings/printerSettings259.bin"/><Relationship Id="rId13" Type="http://schemas.openxmlformats.org/officeDocument/2006/relationships/printerSettings" Target="../printerSettings/printerSettings264.bin"/><Relationship Id="rId3" Type="http://schemas.openxmlformats.org/officeDocument/2006/relationships/printerSettings" Target="../printerSettings/printerSettings254.bin"/><Relationship Id="rId7" Type="http://schemas.openxmlformats.org/officeDocument/2006/relationships/printerSettings" Target="../printerSettings/printerSettings258.bin"/><Relationship Id="rId12" Type="http://schemas.openxmlformats.org/officeDocument/2006/relationships/printerSettings" Target="../printerSettings/printerSettings263.bin"/><Relationship Id="rId17" Type="http://schemas.openxmlformats.org/officeDocument/2006/relationships/printerSettings" Target="../printerSettings/printerSettings268.bin"/><Relationship Id="rId2" Type="http://schemas.openxmlformats.org/officeDocument/2006/relationships/printerSettings" Target="../printerSettings/printerSettings253.bin"/><Relationship Id="rId16" Type="http://schemas.openxmlformats.org/officeDocument/2006/relationships/printerSettings" Target="../printerSettings/printerSettings267.bin"/><Relationship Id="rId1" Type="http://schemas.openxmlformats.org/officeDocument/2006/relationships/printerSettings" Target="../printerSettings/printerSettings252.bin"/><Relationship Id="rId6" Type="http://schemas.openxmlformats.org/officeDocument/2006/relationships/printerSettings" Target="../printerSettings/printerSettings257.bin"/><Relationship Id="rId11" Type="http://schemas.openxmlformats.org/officeDocument/2006/relationships/printerSettings" Target="../printerSettings/printerSettings262.bin"/><Relationship Id="rId5" Type="http://schemas.openxmlformats.org/officeDocument/2006/relationships/printerSettings" Target="../printerSettings/printerSettings256.bin"/><Relationship Id="rId15" Type="http://schemas.openxmlformats.org/officeDocument/2006/relationships/printerSettings" Target="../printerSettings/printerSettings266.bin"/><Relationship Id="rId10" Type="http://schemas.openxmlformats.org/officeDocument/2006/relationships/printerSettings" Target="../printerSettings/printerSettings261.bin"/><Relationship Id="rId4" Type="http://schemas.openxmlformats.org/officeDocument/2006/relationships/printerSettings" Target="../printerSettings/printerSettings255.bin"/><Relationship Id="rId9" Type="http://schemas.openxmlformats.org/officeDocument/2006/relationships/printerSettings" Target="../printerSettings/printerSettings260.bin"/><Relationship Id="rId14" Type="http://schemas.openxmlformats.org/officeDocument/2006/relationships/printerSettings" Target="../printerSettings/printerSettings265.bin"/></Relationships>
</file>

<file path=xl/worksheets/_rels/sheet18.xml.rels><?xml version="1.0" encoding="UTF-8" standalone="yes"?>
<Relationships xmlns="http://schemas.openxmlformats.org/package/2006/relationships"><Relationship Id="rId8" Type="http://schemas.openxmlformats.org/officeDocument/2006/relationships/printerSettings" Target="../printerSettings/printerSettings276.bin"/><Relationship Id="rId13" Type="http://schemas.openxmlformats.org/officeDocument/2006/relationships/printerSettings" Target="../printerSettings/printerSettings281.bin"/><Relationship Id="rId18" Type="http://schemas.openxmlformats.org/officeDocument/2006/relationships/drawing" Target="../drawings/drawing7.xml"/><Relationship Id="rId3" Type="http://schemas.openxmlformats.org/officeDocument/2006/relationships/printerSettings" Target="../printerSettings/printerSettings271.bin"/><Relationship Id="rId7" Type="http://schemas.openxmlformats.org/officeDocument/2006/relationships/printerSettings" Target="../printerSettings/printerSettings275.bin"/><Relationship Id="rId12" Type="http://schemas.openxmlformats.org/officeDocument/2006/relationships/printerSettings" Target="../printerSettings/printerSettings280.bin"/><Relationship Id="rId17" Type="http://schemas.openxmlformats.org/officeDocument/2006/relationships/printerSettings" Target="../printerSettings/printerSettings285.bin"/><Relationship Id="rId2" Type="http://schemas.openxmlformats.org/officeDocument/2006/relationships/printerSettings" Target="../printerSettings/printerSettings270.bin"/><Relationship Id="rId16" Type="http://schemas.openxmlformats.org/officeDocument/2006/relationships/printerSettings" Target="../printerSettings/printerSettings284.bin"/><Relationship Id="rId1" Type="http://schemas.openxmlformats.org/officeDocument/2006/relationships/printerSettings" Target="../printerSettings/printerSettings269.bin"/><Relationship Id="rId6" Type="http://schemas.openxmlformats.org/officeDocument/2006/relationships/printerSettings" Target="../printerSettings/printerSettings274.bin"/><Relationship Id="rId11" Type="http://schemas.openxmlformats.org/officeDocument/2006/relationships/printerSettings" Target="../printerSettings/printerSettings279.bin"/><Relationship Id="rId5" Type="http://schemas.openxmlformats.org/officeDocument/2006/relationships/printerSettings" Target="../printerSettings/printerSettings273.bin"/><Relationship Id="rId15" Type="http://schemas.openxmlformats.org/officeDocument/2006/relationships/printerSettings" Target="../printerSettings/printerSettings283.bin"/><Relationship Id="rId10" Type="http://schemas.openxmlformats.org/officeDocument/2006/relationships/printerSettings" Target="../printerSettings/printerSettings278.bin"/><Relationship Id="rId4" Type="http://schemas.openxmlformats.org/officeDocument/2006/relationships/printerSettings" Target="../printerSettings/printerSettings272.bin"/><Relationship Id="rId9" Type="http://schemas.openxmlformats.org/officeDocument/2006/relationships/printerSettings" Target="../printerSettings/printerSettings277.bin"/><Relationship Id="rId14" Type="http://schemas.openxmlformats.org/officeDocument/2006/relationships/printerSettings" Target="../printerSettings/printerSettings282.bin"/></Relationships>
</file>

<file path=xl/worksheets/_rels/sheet19.xml.rels><?xml version="1.0" encoding="UTF-8" standalone="yes"?>
<Relationships xmlns="http://schemas.openxmlformats.org/package/2006/relationships"><Relationship Id="rId8" Type="http://schemas.openxmlformats.org/officeDocument/2006/relationships/printerSettings" Target="../printerSettings/printerSettings293.bin"/><Relationship Id="rId13" Type="http://schemas.openxmlformats.org/officeDocument/2006/relationships/printerSettings" Target="../printerSettings/printerSettings298.bin"/><Relationship Id="rId18" Type="http://schemas.openxmlformats.org/officeDocument/2006/relationships/drawing" Target="../drawings/drawing8.xml"/><Relationship Id="rId3" Type="http://schemas.openxmlformats.org/officeDocument/2006/relationships/printerSettings" Target="../printerSettings/printerSettings288.bin"/><Relationship Id="rId7" Type="http://schemas.openxmlformats.org/officeDocument/2006/relationships/printerSettings" Target="../printerSettings/printerSettings292.bin"/><Relationship Id="rId12" Type="http://schemas.openxmlformats.org/officeDocument/2006/relationships/printerSettings" Target="../printerSettings/printerSettings297.bin"/><Relationship Id="rId17" Type="http://schemas.openxmlformats.org/officeDocument/2006/relationships/printerSettings" Target="../printerSettings/printerSettings302.bin"/><Relationship Id="rId2" Type="http://schemas.openxmlformats.org/officeDocument/2006/relationships/printerSettings" Target="../printerSettings/printerSettings287.bin"/><Relationship Id="rId16" Type="http://schemas.openxmlformats.org/officeDocument/2006/relationships/printerSettings" Target="../printerSettings/printerSettings301.bin"/><Relationship Id="rId1" Type="http://schemas.openxmlformats.org/officeDocument/2006/relationships/printerSettings" Target="../printerSettings/printerSettings286.bin"/><Relationship Id="rId6" Type="http://schemas.openxmlformats.org/officeDocument/2006/relationships/printerSettings" Target="../printerSettings/printerSettings291.bin"/><Relationship Id="rId11" Type="http://schemas.openxmlformats.org/officeDocument/2006/relationships/printerSettings" Target="../printerSettings/printerSettings296.bin"/><Relationship Id="rId5" Type="http://schemas.openxmlformats.org/officeDocument/2006/relationships/printerSettings" Target="../printerSettings/printerSettings290.bin"/><Relationship Id="rId15" Type="http://schemas.openxmlformats.org/officeDocument/2006/relationships/printerSettings" Target="../printerSettings/printerSettings300.bin"/><Relationship Id="rId10" Type="http://schemas.openxmlformats.org/officeDocument/2006/relationships/printerSettings" Target="../printerSettings/printerSettings295.bin"/><Relationship Id="rId4" Type="http://schemas.openxmlformats.org/officeDocument/2006/relationships/printerSettings" Target="../printerSettings/printerSettings289.bin"/><Relationship Id="rId9" Type="http://schemas.openxmlformats.org/officeDocument/2006/relationships/printerSettings" Target="../printerSettings/printerSettings294.bin"/><Relationship Id="rId14" Type="http://schemas.openxmlformats.org/officeDocument/2006/relationships/printerSettings" Target="../printerSettings/printerSettings29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5.bin"/><Relationship Id="rId13" Type="http://schemas.openxmlformats.org/officeDocument/2006/relationships/printerSettings" Target="../printerSettings/printerSettings30.bin"/><Relationship Id="rId3" Type="http://schemas.openxmlformats.org/officeDocument/2006/relationships/printerSettings" Target="../printerSettings/printerSettings20.bin"/><Relationship Id="rId7" Type="http://schemas.openxmlformats.org/officeDocument/2006/relationships/printerSettings" Target="../printerSettings/printerSettings24.bin"/><Relationship Id="rId12" Type="http://schemas.openxmlformats.org/officeDocument/2006/relationships/printerSettings" Target="../printerSettings/printerSettings29.bin"/><Relationship Id="rId17" Type="http://schemas.openxmlformats.org/officeDocument/2006/relationships/printerSettings" Target="../printerSettings/printerSettings34.bin"/><Relationship Id="rId2" Type="http://schemas.openxmlformats.org/officeDocument/2006/relationships/printerSettings" Target="../printerSettings/printerSettings19.bin"/><Relationship Id="rId16" Type="http://schemas.openxmlformats.org/officeDocument/2006/relationships/printerSettings" Target="../printerSettings/printerSettings33.bin"/><Relationship Id="rId1" Type="http://schemas.openxmlformats.org/officeDocument/2006/relationships/printerSettings" Target="../printerSettings/printerSettings18.bin"/><Relationship Id="rId6" Type="http://schemas.openxmlformats.org/officeDocument/2006/relationships/printerSettings" Target="../printerSettings/printerSettings23.bin"/><Relationship Id="rId11" Type="http://schemas.openxmlformats.org/officeDocument/2006/relationships/printerSettings" Target="../printerSettings/printerSettings28.bin"/><Relationship Id="rId5" Type="http://schemas.openxmlformats.org/officeDocument/2006/relationships/printerSettings" Target="../printerSettings/printerSettings22.bin"/><Relationship Id="rId15" Type="http://schemas.openxmlformats.org/officeDocument/2006/relationships/printerSettings" Target="../printerSettings/printerSettings32.bin"/><Relationship Id="rId10" Type="http://schemas.openxmlformats.org/officeDocument/2006/relationships/printerSettings" Target="../printerSettings/printerSettings27.bin"/><Relationship Id="rId4" Type="http://schemas.openxmlformats.org/officeDocument/2006/relationships/printerSettings" Target="../printerSettings/printerSettings21.bin"/><Relationship Id="rId9" Type="http://schemas.openxmlformats.org/officeDocument/2006/relationships/printerSettings" Target="../printerSettings/printerSettings26.bin"/><Relationship Id="rId14" Type="http://schemas.openxmlformats.org/officeDocument/2006/relationships/printerSettings" Target="../printerSettings/printerSettings31.bin"/></Relationships>
</file>

<file path=xl/worksheets/_rels/sheet20.xml.rels><?xml version="1.0" encoding="UTF-8" standalone="yes"?>
<Relationships xmlns="http://schemas.openxmlformats.org/package/2006/relationships"><Relationship Id="rId8" Type="http://schemas.openxmlformats.org/officeDocument/2006/relationships/printerSettings" Target="../printerSettings/printerSettings310.bin"/><Relationship Id="rId13" Type="http://schemas.openxmlformats.org/officeDocument/2006/relationships/printerSettings" Target="../printerSettings/printerSettings315.bin"/><Relationship Id="rId18" Type="http://schemas.openxmlformats.org/officeDocument/2006/relationships/drawing" Target="../drawings/drawing9.xml"/><Relationship Id="rId3" Type="http://schemas.openxmlformats.org/officeDocument/2006/relationships/printerSettings" Target="../printerSettings/printerSettings305.bin"/><Relationship Id="rId7" Type="http://schemas.openxmlformats.org/officeDocument/2006/relationships/printerSettings" Target="../printerSettings/printerSettings309.bin"/><Relationship Id="rId12" Type="http://schemas.openxmlformats.org/officeDocument/2006/relationships/printerSettings" Target="../printerSettings/printerSettings314.bin"/><Relationship Id="rId17" Type="http://schemas.openxmlformats.org/officeDocument/2006/relationships/printerSettings" Target="../printerSettings/printerSettings319.bin"/><Relationship Id="rId2" Type="http://schemas.openxmlformats.org/officeDocument/2006/relationships/printerSettings" Target="../printerSettings/printerSettings304.bin"/><Relationship Id="rId16" Type="http://schemas.openxmlformats.org/officeDocument/2006/relationships/printerSettings" Target="../printerSettings/printerSettings318.bin"/><Relationship Id="rId1" Type="http://schemas.openxmlformats.org/officeDocument/2006/relationships/printerSettings" Target="../printerSettings/printerSettings303.bin"/><Relationship Id="rId6" Type="http://schemas.openxmlformats.org/officeDocument/2006/relationships/printerSettings" Target="../printerSettings/printerSettings308.bin"/><Relationship Id="rId11" Type="http://schemas.openxmlformats.org/officeDocument/2006/relationships/printerSettings" Target="../printerSettings/printerSettings313.bin"/><Relationship Id="rId5" Type="http://schemas.openxmlformats.org/officeDocument/2006/relationships/printerSettings" Target="../printerSettings/printerSettings307.bin"/><Relationship Id="rId15" Type="http://schemas.openxmlformats.org/officeDocument/2006/relationships/printerSettings" Target="../printerSettings/printerSettings317.bin"/><Relationship Id="rId10" Type="http://schemas.openxmlformats.org/officeDocument/2006/relationships/printerSettings" Target="../printerSettings/printerSettings312.bin"/><Relationship Id="rId4" Type="http://schemas.openxmlformats.org/officeDocument/2006/relationships/printerSettings" Target="../printerSettings/printerSettings306.bin"/><Relationship Id="rId9" Type="http://schemas.openxmlformats.org/officeDocument/2006/relationships/printerSettings" Target="../printerSettings/printerSettings311.bin"/><Relationship Id="rId14" Type="http://schemas.openxmlformats.org/officeDocument/2006/relationships/printerSettings" Target="../printerSettings/printerSettings316.bin"/></Relationships>
</file>

<file path=xl/worksheets/_rels/sheet21.xml.rels><?xml version="1.0" encoding="UTF-8" standalone="yes"?>
<Relationships xmlns="http://schemas.openxmlformats.org/package/2006/relationships"><Relationship Id="rId8" Type="http://schemas.openxmlformats.org/officeDocument/2006/relationships/printerSettings" Target="../printerSettings/printerSettings327.bin"/><Relationship Id="rId13" Type="http://schemas.openxmlformats.org/officeDocument/2006/relationships/printerSettings" Target="../printerSettings/printerSettings332.bin"/><Relationship Id="rId18" Type="http://schemas.openxmlformats.org/officeDocument/2006/relationships/drawing" Target="../drawings/drawing10.xml"/><Relationship Id="rId3" Type="http://schemas.openxmlformats.org/officeDocument/2006/relationships/printerSettings" Target="../printerSettings/printerSettings322.bin"/><Relationship Id="rId7" Type="http://schemas.openxmlformats.org/officeDocument/2006/relationships/printerSettings" Target="../printerSettings/printerSettings326.bin"/><Relationship Id="rId12" Type="http://schemas.openxmlformats.org/officeDocument/2006/relationships/printerSettings" Target="../printerSettings/printerSettings331.bin"/><Relationship Id="rId17" Type="http://schemas.openxmlformats.org/officeDocument/2006/relationships/printerSettings" Target="../printerSettings/printerSettings336.bin"/><Relationship Id="rId2" Type="http://schemas.openxmlformats.org/officeDocument/2006/relationships/printerSettings" Target="../printerSettings/printerSettings321.bin"/><Relationship Id="rId16" Type="http://schemas.openxmlformats.org/officeDocument/2006/relationships/printerSettings" Target="../printerSettings/printerSettings335.bin"/><Relationship Id="rId1" Type="http://schemas.openxmlformats.org/officeDocument/2006/relationships/printerSettings" Target="../printerSettings/printerSettings320.bin"/><Relationship Id="rId6" Type="http://schemas.openxmlformats.org/officeDocument/2006/relationships/printerSettings" Target="../printerSettings/printerSettings325.bin"/><Relationship Id="rId11" Type="http://schemas.openxmlformats.org/officeDocument/2006/relationships/printerSettings" Target="../printerSettings/printerSettings330.bin"/><Relationship Id="rId5" Type="http://schemas.openxmlformats.org/officeDocument/2006/relationships/printerSettings" Target="../printerSettings/printerSettings324.bin"/><Relationship Id="rId15" Type="http://schemas.openxmlformats.org/officeDocument/2006/relationships/printerSettings" Target="../printerSettings/printerSettings334.bin"/><Relationship Id="rId10" Type="http://schemas.openxmlformats.org/officeDocument/2006/relationships/printerSettings" Target="../printerSettings/printerSettings329.bin"/><Relationship Id="rId4" Type="http://schemas.openxmlformats.org/officeDocument/2006/relationships/printerSettings" Target="../printerSettings/printerSettings323.bin"/><Relationship Id="rId9" Type="http://schemas.openxmlformats.org/officeDocument/2006/relationships/printerSettings" Target="../printerSettings/printerSettings328.bin"/><Relationship Id="rId14" Type="http://schemas.openxmlformats.org/officeDocument/2006/relationships/printerSettings" Target="../printerSettings/printerSettings333.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42.bin"/><Relationship Id="rId3" Type="http://schemas.openxmlformats.org/officeDocument/2006/relationships/printerSettings" Target="../printerSettings/printerSettings37.bin"/><Relationship Id="rId7" Type="http://schemas.openxmlformats.org/officeDocument/2006/relationships/printerSettings" Target="../printerSettings/printerSettings41.bin"/><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 Id="rId6" Type="http://schemas.openxmlformats.org/officeDocument/2006/relationships/printerSettings" Target="../printerSettings/printerSettings40.bin"/><Relationship Id="rId5" Type="http://schemas.openxmlformats.org/officeDocument/2006/relationships/printerSettings" Target="../printerSettings/printerSettings39.bin"/><Relationship Id="rId4" Type="http://schemas.openxmlformats.org/officeDocument/2006/relationships/printerSettings" Target="../printerSettings/printerSettings38.bin"/><Relationship Id="rId9" Type="http://schemas.openxmlformats.org/officeDocument/2006/relationships/printerSettings" Target="../printerSettings/printerSettings43.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51.bin"/><Relationship Id="rId13" Type="http://schemas.openxmlformats.org/officeDocument/2006/relationships/printerSettings" Target="../printerSettings/printerSettings56.bin"/><Relationship Id="rId18" Type="http://schemas.openxmlformats.org/officeDocument/2006/relationships/printerSettings" Target="../printerSettings/printerSettings61.bin"/><Relationship Id="rId3" Type="http://schemas.openxmlformats.org/officeDocument/2006/relationships/printerSettings" Target="../printerSettings/printerSettings46.bin"/><Relationship Id="rId7" Type="http://schemas.openxmlformats.org/officeDocument/2006/relationships/printerSettings" Target="../printerSettings/printerSettings50.bin"/><Relationship Id="rId12" Type="http://schemas.openxmlformats.org/officeDocument/2006/relationships/printerSettings" Target="../printerSettings/printerSettings55.bin"/><Relationship Id="rId17" Type="http://schemas.openxmlformats.org/officeDocument/2006/relationships/printerSettings" Target="../printerSettings/printerSettings60.bin"/><Relationship Id="rId2" Type="http://schemas.openxmlformats.org/officeDocument/2006/relationships/printerSettings" Target="../printerSettings/printerSettings45.bin"/><Relationship Id="rId16" Type="http://schemas.openxmlformats.org/officeDocument/2006/relationships/printerSettings" Target="../printerSettings/printerSettings59.bin"/><Relationship Id="rId20" Type="http://schemas.openxmlformats.org/officeDocument/2006/relationships/drawing" Target="../drawings/drawing2.xml"/><Relationship Id="rId1" Type="http://schemas.openxmlformats.org/officeDocument/2006/relationships/printerSettings" Target="../printerSettings/printerSettings44.bin"/><Relationship Id="rId6" Type="http://schemas.openxmlformats.org/officeDocument/2006/relationships/printerSettings" Target="../printerSettings/printerSettings49.bin"/><Relationship Id="rId11" Type="http://schemas.openxmlformats.org/officeDocument/2006/relationships/printerSettings" Target="../printerSettings/printerSettings54.bin"/><Relationship Id="rId5" Type="http://schemas.openxmlformats.org/officeDocument/2006/relationships/printerSettings" Target="../printerSettings/printerSettings48.bin"/><Relationship Id="rId15" Type="http://schemas.openxmlformats.org/officeDocument/2006/relationships/printerSettings" Target="../printerSettings/printerSettings58.bin"/><Relationship Id="rId10" Type="http://schemas.openxmlformats.org/officeDocument/2006/relationships/printerSettings" Target="../printerSettings/printerSettings53.bin"/><Relationship Id="rId19" Type="http://schemas.openxmlformats.org/officeDocument/2006/relationships/printerSettings" Target="../printerSettings/printerSettings62.bin"/><Relationship Id="rId4" Type="http://schemas.openxmlformats.org/officeDocument/2006/relationships/printerSettings" Target="../printerSettings/printerSettings47.bin"/><Relationship Id="rId9" Type="http://schemas.openxmlformats.org/officeDocument/2006/relationships/printerSettings" Target="../printerSettings/printerSettings52.bin"/><Relationship Id="rId14" Type="http://schemas.openxmlformats.org/officeDocument/2006/relationships/printerSettings" Target="../printerSettings/printerSettings57.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70.bin"/><Relationship Id="rId13" Type="http://schemas.openxmlformats.org/officeDocument/2006/relationships/printerSettings" Target="../printerSettings/printerSettings75.bin"/><Relationship Id="rId3" Type="http://schemas.openxmlformats.org/officeDocument/2006/relationships/printerSettings" Target="../printerSettings/printerSettings65.bin"/><Relationship Id="rId7" Type="http://schemas.openxmlformats.org/officeDocument/2006/relationships/printerSettings" Target="../printerSettings/printerSettings69.bin"/><Relationship Id="rId12" Type="http://schemas.openxmlformats.org/officeDocument/2006/relationships/printerSettings" Target="../printerSettings/printerSettings74.bin"/><Relationship Id="rId17" Type="http://schemas.openxmlformats.org/officeDocument/2006/relationships/printerSettings" Target="../printerSettings/printerSettings79.bin"/><Relationship Id="rId2" Type="http://schemas.openxmlformats.org/officeDocument/2006/relationships/printerSettings" Target="../printerSettings/printerSettings64.bin"/><Relationship Id="rId16" Type="http://schemas.openxmlformats.org/officeDocument/2006/relationships/printerSettings" Target="../printerSettings/printerSettings78.bin"/><Relationship Id="rId1" Type="http://schemas.openxmlformats.org/officeDocument/2006/relationships/printerSettings" Target="../printerSettings/printerSettings63.bin"/><Relationship Id="rId6" Type="http://schemas.openxmlformats.org/officeDocument/2006/relationships/printerSettings" Target="../printerSettings/printerSettings68.bin"/><Relationship Id="rId11" Type="http://schemas.openxmlformats.org/officeDocument/2006/relationships/printerSettings" Target="../printerSettings/printerSettings73.bin"/><Relationship Id="rId5" Type="http://schemas.openxmlformats.org/officeDocument/2006/relationships/printerSettings" Target="../printerSettings/printerSettings67.bin"/><Relationship Id="rId15" Type="http://schemas.openxmlformats.org/officeDocument/2006/relationships/printerSettings" Target="../printerSettings/printerSettings77.bin"/><Relationship Id="rId10" Type="http://schemas.openxmlformats.org/officeDocument/2006/relationships/printerSettings" Target="../printerSettings/printerSettings72.bin"/><Relationship Id="rId4" Type="http://schemas.openxmlformats.org/officeDocument/2006/relationships/printerSettings" Target="../printerSettings/printerSettings66.bin"/><Relationship Id="rId9" Type="http://schemas.openxmlformats.org/officeDocument/2006/relationships/printerSettings" Target="../printerSettings/printerSettings71.bin"/><Relationship Id="rId14" Type="http://schemas.openxmlformats.org/officeDocument/2006/relationships/printerSettings" Target="../printerSettings/printerSettings76.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87.bin"/><Relationship Id="rId13" Type="http://schemas.openxmlformats.org/officeDocument/2006/relationships/printerSettings" Target="../printerSettings/printerSettings92.bin"/><Relationship Id="rId3" Type="http://schemas.openxmlformats.org/officeDocument/2006/relationships/printerSettings" Target="../printerSettings/printerSettings82.bin"/><Relationship Id="rId7" Type="http://schemas.openxmlformats.org/officeDocument/2006/relationships/printerSettings" Target="../printerSettings/printerSettings86.bin"/><Relationship Id="rId12" Type="http://schemas.openxmlformats.org/officeDocument/2006/relationships/printerSettings" Target="../printerSettings/printerSettings91.bin"/><Relationship Id="rId17" Type="http://schemas.openxmlformats.org/officeDocument/2006/relationships/printerSettings" Target="../printerSettings/printerSettings96.bin"/><Relationship Id="rId2" Type="http://schemas.openxmlformats.org/officeDocument/2006/relationships/printerSettings" Target="../printerSettings/printerSettings81.bin"/><Relationship Id="rId16" Type="http://schemas.openxmlformats.org/officeDocument/2006/relationships/printerSettings" Target="../printerSettings/printerSettings95.bin"/><Relationship Id="rId1" Type="http://schemas.openxmlformats.org/officeDocument/2006/relationships/printerSettings" Target="../printerSettings/printerSettings80.bin"/><Relationship Id="rId6" Type="http://schemas.openxmlformats.org/officeDocument/2006/relationships/printerSettings" Target="../printerSettings/printerSettings85.bin"/><Relationship Id="rId11" Type="http://schemas.openxmlformats.org/officeDocument/2006/relationships/printerSettings" Target="../printerSettings/printerSettings90.bin"/><Relationship Id="rId5" Type="http://schemas.openxmlformats.org/officeDocument/2006/relationships/printerSettings" Target="../printerSettings/printerSettings84.bin"/><Relationship Id="rId15" Type="http://schemas.openxmlformats.org/officeDocument/2006/relationships/printerSettings" Target="../printerSettings/printerSettings94.bin"/><Relationship Id="rId10" Type="http://schemas.openxmlformats.org/officeDocument/2006/relationships/printerSettings" Target="../printerSettings/printerSettings89.bin"/><Relationship Id="rId4" Type="http://schemas.openxmlformats.org/officeDocument/2006/relationships/printerSettings" Target="../printerSettings/printerSettings83.bin"/><Relationship Id="rId9" Type="http://schemas.openxmlformats.org/officeDocument/2006/relationships/printerSettings" Target="../printerSettings/printerSettings88.bin"/><Relationship Id="rId14" Type="http://schemas.openxmlformats.org/officeDocument/2006/relationships/printerSettings" Target="../printerSettings/printerSettings93.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104.bin"/><Relationship Id="rId13" Type="http://schemas.openxmlformats.org/officeDocument/2006/relationships/printerSettings" Target="../printerSettings/printerSettings109.bin"/><Relationship Id="rId18" Type="http://schemas.openxmlformats.org/officeDocument/2006/relationships/drawing" Target="../drawings/drawing3.xml"/><Relationship Id="rId3" Type="http://schemas.openxmlformats.org/officeDocument/2006/relationships/printerSettings" Target="../printerSettings/printerSettings99.bin"/><Relationship Id="rId7" Type="http://schemas.openxmlformats.org/officeDocument/2006/relationships/printerSettings" Target="../printerSettings/printerSettings103.bin"/><Relationship Id="rId12" Type="http://schemas.openxmlformats.org/officeDocument/2006/relationships/printerSettings" Target="../printerSettings/printerSettings108.bin"/><Relationship Id="rId17" Type="http://schemas.openxmlformats.org/officeDocument/2006/relationships/printerSettings" Target="../printerSettings/printerSettings113.bin"/><Relationship Id="rId2" Type="http://schemas.openxmlformats.org/officeDocument/2006/relationships/printerSettings" Target="../printerSettings/printerSettings98.bin"/><Relationship Id="rId16" Type="http://schemas.openxmlformats.org/officeDocument/2006/relationships/printerSettings" Target="../printerSettings/printerSettings112.bin"/><Relationship Id="rId1" Type="http://schemas.openxmlformats.org/officeDocument/2006/relationships/printerSettings" Target="../printerSettings/printerSettings97.bin"/><Relationship Id="rId6" Type="http://schemas.openxmlformats.org/officeDocument/2006/relationships/printerSettings" Target="../printerSettings/printerSettings102.bin"/><Relationship Id="rId11" Type="http://schemas.openxmlformats.org/officeDocument/2006/relationships/printerSettings" Target="../printerSettings/printerSettings107.bin"/><Relationship Id="rId5" Type="http://schemas.openxmlformats.org/officeDocument/2006/relationships/printerSettings" Target="../printerSettings/printerSettings101.bin"/><Relationship Id="rId15" Type="http://schemas.openxmlformats.org/officeDocument/2006/relationships/printerSettings" Target="../printerSettings/printerSettings111.bin"/><Relationship Id="rId10" Type="http://schemas.openxmlformats.org/officeDocument/2006/relationships/printerSettings" Target="../printerSettings/printerSettings106.bin"/><Relationship Id="rId4" Type="http://schemas.openxmlformats.org/officeDocument/2006/relationships/printerSettings" Target="../printerSettings/printerSettings100.bin"/><Relationship Id="rId9" Type="http://schemas.openxmlformats.org/officeDocument/2006/relationships/printerSettings" Target="../printerSettings/printerSettings105.bin"/><Relationship Id="rId14" Type="http://schemas.openxmlformats.org/officeDocument/2006/relationships/printerSettings" Target="../printerSettings/printerSettings110.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121.bin"/><Relationship Id="rId13" Type="http://schemas.openxmlformats.org/officeDocument/2006/relationships/printerSettings" Target="../printerSettings/printerSettings126.bin"/><Relationship Id="rId18" Type="http://schemas.openxmlformats.org/officeDocument/2006/relationships/printerSettings" Target="../printerSettings/printerSettings131.bin"/><Relationship Id="rId3" Type="http://schemas.openxmlformats.org/officeDocument/2006/relationships/printerSettings" Target="../printerSettings/printerSettings116.bin"/><Relationship Id="rId7" Type="http://schemas.openxmlformats.org/officeDocument/2006/relationships/printerSettings" Target="../printerSettings/printerSettings120.bin"/><Relationship Id="rId12" Type="http://schemas.openxmlformats.org/officeDocument/2006/relationships/printerSettings" Target="../printerSettings/printerSettings125.bin"/><Relationship Id="rId17" Type="http://schemas.openxmlformats.org/officeDocument/2006/relationships/printerSettings" Target="../printerSettings/printerSettings130.bin"/><Relationship Id="rId2" Type="http://schemas.openxmlformats.org/officeDocument/2006/relationships/printerSettings" Target="../printerSettings/printerSettings115.bin"/><Relationship Id="rId16" Type="http://schemas.openxmlformats.org/officeDocument/2006/relationships/printerSettings" Target="../printerSettings/printerSettings129.bin"/><Relationship Id="rId1" Type="http://schemas.openxmlformats.org/officeDocument/2006/relationships/printerSettings" Target="../printerSettings/printerSettings114.bin"/><Relationship Id="rId6" Type="http://schemas.openxmlformats.org/officeDocument/2006/relationships/printerSettings" Target="../printerSettings/printerSettings119.bin"/><Relationship Id="rId11" Type="http://schemas.openxmlformats.org/officeDocument/2006/relationships/printerSettings" Target="../printerSettings/printerSettings124.bin"/><Relationship Id="rId5" Type="http://schemas.openxmlformats.org/officeDocument/2006/relationships/printerSettings" Target="../printerSettings/printerSettings118.bin"/><Relationship Id="rId15" Type="http://schemas.openxmlformats.org/officeDocument/2006/relationships/printerSettings" Target="../printerSettings/printerSettings128.bin"/><Relationship Id="rId10" Type="http://schemas.openxmlformats.org/officeDocument/2006/relationships/printerSettings" Target="../printerSettings/printerSettings123.bin"/><Relationship Id="rId19" Type="http://schemas.openxmlformats.org/officeDocument/2006/relationships/printerSettings" Target="../printerSettings/printerSettings132.bin"/><Relationship Id="rId4" Type="http://schemas.openxmlformats.org/officeDocument/2006/relationships/printerSettings" Target="../printerSettings/printerSettings117.bin"/><Relationship Id="rId9" Type="http://schemas.openxmlformats.org/officeDocument/2006/relationships/printerSettings" Target="../printerSettings/printerSettings122.bin"/><Relationship Id="rId14" Type="http://schemas.openxmlformats.org/officeDocument/2006/relationships/printerSettings" Target="../printerSettings/printerSettings12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135.bin"/><Relationship Id="rId2" Type="http://schemas.openxmlformats.org/officeDocument/2006/relationships/printerSettings" Target="../printerSettings/printerSettings134.bin"/><Relationship Id="rId1" Type="http://schemas.openxmlformats.org/officeDocument/2006/relationships/printerSettings" Target="../printerSettings/printerSettings133.bin"/><Relationship Id="rId6" Type="http://schemas.openxmlformats.org/officeDocument/2006/relationships/printerSettings" Target="../printerSettings/printerSettings138.bin"/><Relationship Id="rId5" Type="http://schemas.openxmlformats.org/officeDocument/2006/relationships/printerSettings" Target="../printerSettings/printerSettings137.bin"/><Relationship Id="rId4" Type="http://schemas.openxmlformats.org/officeDocument/2006/relationships/printerSettings" Target="../printerSettings/printerSettings1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37"/>
  </sheetPr>
  <dimension ref="A1:J17"/>
  <sheetViews>
    <sheetView showGridLines="0" view="pageBreakPreview" zoomScaleNormal="70" zoomScaleSheetLayoutView="100" workbookViewId="0">
      <selection activeCell="C6" sqref="C6:E6"/>
    </sheetView>
  </sheetViews>
  <sheetFormatPr defaultColWidth="9.140625" defaultRowHeight="15"/>
  <cols>
    <col min="1" max="1" width="9.85546875" style="73" customWidth="1"/>
    <col min="2" max="2" width="12.7109375" style="73" customWidth="1"/>
    <col min="3" max="4" width="44.140625" style="73" customWidth="1"/>
    <col min="5" max="5" width="12.85546875" style="73" customWidth="1"/>
    <col min="6" max="6" width="9.85546875" style="73" customWidth="1"/>
    <col min="7" max="7" width="10.5703125" style="73" customWidth="1"/>
    <col min="8" max="8" width="10.42578125" style="73" customWidth="1"/>
    <col min="9" max="9" width="9.140625" style="73"/>
    <col min="10" max="16384" width="9.140625" style="71"/>
  </cols>
  <sheetData>
    <row r="1" spans="1:10" ht="30.75" customHeight="1">
      <c r="A1" s="67"/>
      <c r="B1" s="1073"/>
      <c r="C1" s="1074"/>
      <c r="D1" s="1074"/>
      <c r="E1" s="1075"/>
      <c r="F1" s="68"/>
      <c r="G1" s="69"/>
      <c r="H1" s="69"/>
      <c r="I1" s="69"/>
      <c r="J1" s="70"/>
    </row>
    <row r="2" spans="1:10" ht="108" customHeight="1">
      <c r="A2" s="1076" t="s">
        <v>102</v>
      </c>
      <c r="B2" s="1079" t="s">
        <v>560</v>
      </c>
      <c r="C2" s="1080"/>
      <c r="D2" s="1080"/>
      <c r="E2" s="1081"/>
      <c r="F2" s="1082" t="s">
        <v>555</v>
      </c>
      <c r="G2" s="69"/>
      <c r="H2" s="69"/>
      <c r="I2" s="69"/>
      <c r="J2" s="70"/>
    </row>
    <row r="3" spans="1:10" ht="32.25" customHeight="1">
      <c r="A3" s="1077"/>
      <c r="B3" s="1085" t="s">
        <v>559</v>
      </c>
      <c r="C3" s="1086"/>
      <c r="D3" s="1086"/>
      <c r="E3" s="1087"/>
      <c r="F3" s="1083"/>
      <c r="G3" s="69"/>
      <c r="H3" s="72"/>
      <c r="I3" s="69"/>
      <c r="J3" s="70"/>
    </row>
    <row r="4" spans="1:10" ht="63" customHeight="1">
      <c r="A4" s="1077"/>
      <c r="B4" s="101">
        <v>1</v>
      </c>
      <c r="C4" s="1088" t="s">
        <v>546</v>
      </c>
      <c r="D4" s="1088"/>
      <c r="E4" s="1089"/>
      <c r="F4" s="1083"/>
      <c r="G4" s="71"/>
      <c r="H4" s="71"/>
      <c r="I4" s="69"/>
      <c r="J4" s="70"/>
    </row>
    <row r="5" spans="1:10" ht="16.5">
      <c r="A5" s="1077"/>
      <c r="B5" s="101"/>
      <c r="C5" s="102"/>
      <c r="D5" s="102"/>
      <c r="E5" s="103"/>
      <c r="F5" s="1083"/>
      <c r="G5" s="69"/>
      <c r="H5" s="69"/>
      <c r="I5" s="69"/>
      <c r="J5" s="70"/>
    </row>
    <row r="6" spans="1:10" s="73" customFormat="1" ht="51" customHeight="1">
      <c r="A6" s="1077"/>
      <c r="B6" s="101">
        <v>2</v>
      </c>
      <c r="C6" s="1088" t="s">
        <v>103</v>
      </c>
      <c r="D6" s="1088"/>
      <c r="E6" s="1089"/>
      <c r="F6" s="1083"/>
      <c r="G6" s="69"/>
      <c r="H6" s="69"/>
      <c r="I6" s="69"/>
      <c r="J6" s="69"/>
    </row>
    <row r="7" spans="1:10" ht="15.75" customHeight="1">
      <c r="A7" s="1077"/>
      <c r="B7" s="74"/>
      <c r="C7" s="1090"/>
      <c r="D7" s="1090"/>
      <c r="E7" s="1091"/>
      <c r="F7" s="1083"/>
      <c r="G7" s="69"/>
      <c r="H7" s="69"/>
      <c r="I7" s="69"/>
      <c r="J7" s="70"/>
    </row>
    <row r="8" spans="1:10" ht="15.75" customHeight="1">
      <c r="A8" s="1077"/>
      <c r="B8" s="75"/>
      <c r="C8" s="69"/>
      <c r="D8" s="69"/>
      <c r="E8" s="76"/>
      <c r="F8" s="1083"/>
      <c r="G8" s="69"/>
      <c r="H8" s="69"/>
      <c r="I8" s="69"/>
      <c r="J8" s="70"/>
    </row>
    <row r="9" spans="1:10" ht="23.25" customHeight="1">
      <c r="A9" s="1077"/>
      <c r="B9" s="1092"/>
      <c r="C9" s="1093"/>
      <c r="D9" s="1093"/>
      <c r="E9" s="1094"/>
      <c r="F9" s="1083"/>
      <c r="G9" s="69"/>
      <c r="H9" s="69"/>
      <c r="I9" s="69"/>
      <c r="J9" s="70"/>
    </row>
    <row r="10" spans="1:10" ht="20.25" customHeight="1">
      <c r="A10" s="1077"/>
      <c r="B10" s="77"/>
      <c r="C10" s="78"/>
      <c r="D10" s="78"/>
      <c r="E10" s="79"/>
      <c r="F10" s="1083"/>
      <c r="G10" s="69"/>
      <c r="H10" s="69"/>
      <c r="I10" s="69"/>
      <c r="J10" s="70"/>
    </row>
    <row r="11" spans="1:10" ht="24" customHeight="1">
      <c r="A11" s="1077"/>
      <c r="B11" s="1095" t="s">
        <v>104</v>
      </c>
      <c r="C11" s="1096"/>
      <c r="D11" s="1096"/>
      <c r="E11" s="80"/>
      <c r="F11" s="1083"/>
    </row>
    <row r="12" spans="1:10" ht="15.95" customHeight="1">
      <c r="A12" s="1078"/>
      <c r="B12" s="1097" t="s">
        <v>105</v>
      </c>
      <c r="C12" s="1098"/>
      <c r="D12" s="1098"/>
      <c r="E12" s="81"/>
      <c r="F12" s="1084"/>
      <c r="G12" s="69"/>
      <c r="H12" s="69"/>
      <c r="I12" s="69"/>
      <c r="J12" s="70"/>
    </row>
    <row r="13" spans="1:10" ht="24" customHeight="1">
      <c r="A13" s="1067"/>
      <c r="B13" s="1068" t="s">
        <v>106</v>
      </c>
      <c r="C13" s="1069"/>
      <c r="D13" s="1069"/>
      <c r="E13" s="80"/>
      <c r="F13" s="1070"/>
      <c r="G13" s="82"/>
      <c r="H13" s="82"/>
      <c r="I13" s="82"/>
      <c r="J13" s="82"/>
    </row>
    <row r="14" spans="1:10" ht="15.95" customHeight="1">
      <c r="A14" s="1067"/>
      <c r="B14" s="1071" t="s">
        <v>107</v>
      </c>
      <c r="C14" s="1072"/>
      <c r="D14" s="1072"/>
      <c r="E14" s="83"/>
      <c r="F14" s="1070"/>
      <c r="G14" s="82"/>
      <c r="H14" s="82"/>
      <c r="I14" s="82"/>
      <c r="J14" s="82"/>
    </row>
    <row r="15" spans="1:10" ht="16.5">
      <c r="A15" s="69"/>
      <c r="B15" s="84"/>
      <c r="C15" s="84"/>
      <c r="D15" s="84"/>
      <c r="E15" s="84"/>
      <c r="F15" s="69"/>
      <c r="G15" s="69"/>
      <c r="H15" s="69"/>
      <c r="I15" s="69"/>
      <c r="J15" s="70"/>
    </row>
    <row r="16" spans="1:10" ht="16.5">
      <c r="A16" s="69"/>
      <c r="B16" s="69"/>
      <c r="C16" s="69"/>
      <c r="D16" s="69"/>
      <c r="E16" s="69"/>
      <c r="F16" s="69"/>
      <c r="G16" s="69"/>
      <c r="H16" s="69"/>
      <c r="I16" s="69"/>
      <c r="J16" s="70"/>
    </row>
    <row r="17" spans="1:10" ht="16.5">
      <c r="A17" s="69"/>
      <c r="B17" s="69"/>
      <c r="C17" s="69"/>
      <c r="D17" s="69"/>
      <c r="E17" s="69"/>
      <c r="F17" s="69"/>
      <c r="G17" s="69"/>
      <c r="H17" s="69"/>
      <c r="I17" s="69"/>
      <c r="J17" s="70"/>
    </row>
  </sheetData>
  <sheetProtection algorithmName="SHA-512" hashValue="Pw63Tk06i0L+F1EzysJvG62NMsqUD06+TZs1Zswi2T1o/TfexVxB8y0XZ0pdT6Fx8VdiGRKIIMLih8cenHezYQ==" saltValue="CwWFB1t9CNNMlwZNEUc7aA==" spinCount="100000" sheet="1" selectLockedCells="1"/>
  <customSheetViews>
    <customSheetView guid="{D16ECB37-EC28-43FE-BD47-3A7114793C46}" showPageBreaks="1" showGridLines="0" printArea="1" view="pageBreakPreview">
      <selection activeCell="C6" sqref="C6:E6"/>
      <pageMargins left="0.33" right="0.41" top="0.78" bottom="0.6" header="0.35433070866141703" footer="0.39"/>
      <printOptions horizontalCentered="1"/>
      <pageSetup paperSize="9" scale="91" orientation="landscape" r:id="rId1"/>
      <headerFooter alignWithMargins="0"/>
    </customSheetView>
    <customSheetView guid="{3A279989-B775-4FE0-B80B-D9B19EF06FB8}" showPageBreaks="1" showGridLines="0" printArea="1" view="pageBreakPreview">
      <selection activeCell="C4" sqref="C4:E4"/>
      <pageMargins left="0.33" right="0.41" top="0.78" bottom="0.6" header="0.35433070866141703" footer="0.39"/>
      <printOptions horizontalCentered="1"/>
      <pageSetup paperSize="9" scale="91" orientation="landscape" r:id="rId2"/>
      <headerFooter alignWithMargins="0"/>
    </customSheetView>
    <customSheetView guid="{94091156-7D66-41B0-B463-5F36D4BD634D}" showPageBreaks="1" showGridLines="0" printArea="1" view="pageBreakPreview">
      <selection activeCell="C4" sqref="C4:E4"/>
      <pageMargins left="0.33" right="0.41" top="0.78" bottom="0.6" header="0.35433070866141703" footer="0.39"/>
      <printOptions horizontalCentered="1"/>
      <pageSetup paperSize="9" scale="91" orientation="landscape" r:id="rId3"/>
      <headerFooter alignWithMargins="0"/>
    </customSheetView>
    <customSheetView guid="{67D3F443-CBF6-4C3B-9EBA-4FC7CEE92243}" showPageBreaks="1" showGridLines="0" printArea="1" view="pageBreakPreview">
      <selection activeCell="C18" sqref="C18"/>
      <pageMargins left="0.33" right="0.41" top="0.78" bottom="0.6" header="0.35433070866141703" footer="0.39"/>
      <printOptions horizontalCentered="1"/>
      <pageSetup paperSize="9" scale="91" orientation="landscape" r:id="rId4"/>
      <headerFooter alignWithMargins="0"/>
    </customSheetView>
    <customSheetView guid="{8FC47E04-BCF9-4504-9FDA-F8529AE0A203}" scale="75" showPageBreaks="1" showGridLines="0" printArea="1" view="pageBreakPreview">
      <selection activeCell="B3" sqref="B3:E3"/>
      <pageMargins left="0.33" right="0.41" top="0.78" bottom="0.6" header="0.35433070866141703" footer="0.39"/>
      <printOptions horizontalCentered="1"/>
      <pageSetup paperSize="9" scale="91" orientation="landscape" r:id="rId5"/>
      <headerFooter alignWithMargins="0"/>
    </customSheetView>
    <customSheetView guid="{B1DC5269-D889-4438-853D-005C3B580A35}" scale="75" showPageBreaks="1" showGridLines="0" view="pageBreakPreview">
      <selection activeCell="B3" sqref="B3:E3"/>
      <pageMargins left="0.33" right="0.41" top="0.78" bottom="0.6" header="0.35433070866141703" footer="0.39"/>
      <printOptions horizontalCentered="1"/>
      <pageSetup paperSize="9" orientation="landscape" r:id="rId6"/>
      <headerFooter alignWithMargins="0"/>
    </customSheetView>
    <customSheetView guid="{A0F82AFD-A75A-45C4-A55A-D8EC84E8392D}" scale="75" showPageBreaks="1" showGridLines="0" view="pageBreakPreview">
      <selection activeCell="B3" sqref="B3:E3"/>
      <pageMargins left="0.33" right="0.41" top="0.78" bottom="0.6" header="0.35433070866141703" footer="0.39"/>
      <printOptions horizontalCentered="1"/>
      <pageSetup paperSize="9" orientation="landscape" r:id="rId7"/>
      <headerFooter alignWithMargins="0"/>
    </customSheetView>
    <customSheetView guid="{334BFE7B-729F-4B5F-BBFA-FE5871D8551A}" scale="75" showPageBreaks="1" showGridLines="0" view="pageBreakPreview">
      <selection activeCell="C4" sqref="C4:E4"/>
      <pageMargins left="0.33" right="0.41" top="0.78" bottom="0.6" header="0.35433070866141703" footer="0.39"/>
      <printOptions horizontalCentered="1"/>
      <pageSetup paperSize="9" orientation="landscape" r:id="rId8"/>
      <headerFooter alignWithMargins="0"/>
    </customSheetView>
    <customSheetView guid="{F34A69E2-31EE-443F-8E78-A31E3AA3BE2B}" scale="75" showPageBreaks="1" showGridLines="0" view="pageBreakPreview">
      <selection activeCell="C4" sqref="C4:E4"/>
      <pageMargins left="0.33" right="0.41" top="0.78" bottom="0.6" header="0.35433070866141703" footer="0.39"/>
      <printOptions horizontalCentered="1"/>
      <pageSetup paperSize="9" orientation="landscape" r:id="rId9"/>
      <headerFooter alignWithMargins="0"/>
    </customSheetView>
    <customSheetView guid="{C5506FC7-8A4D-43D0-A0D5-B323816310B7}" scale="75" showPageBreaks="1" showGridLines="0" view="pageBreakPreview">
      <selection activeCell="C6" sqref="C6:E6"/>
      <pageMargins left="0.33" right="0.41" top="0.78" bottom="0.6" header="0.35433070866141703" footer="0.39"/>
      <printOptions horizontalCentered="1"/>
      <pageSetup paperSize="9" orientation="landscape" r:id="rId10"/>
      <headerFooter alignWithMargins="0"/>
    </customSheetView>
    <customSheetView guid="{3E286A90-B39B-4EF7-ADAF-AD9055F4EE3F}" scale="75" showPageBreaks="1" showGridLines="0" view="pageBreakPreview">
      <selection activeCell="B3" sqref="B3:E3"/>
      <pageMargins left="0.33" right="0.41" top="0.78" bottom="0.6" header="0.35433070866141703" footer="0.39"/>
      <printOptions horizontalCentered="1"/>
      <pageSetup paperSize="9" orientation="landscape" r:id="rId11"/>
      <headerFooter alignWithMargins="0"/>
    </customSheetView>
    <customSheetView guid="{F9C00FCC-B928-44A4-AE8D-3790B3A7FE91}" scale="75" showPageBreaks="1" showGridLines="0" printArea="1" view="pageBreakPreview">
      <selection activeCell="C4" sqref="C4:E4"/>
      <pageMargins left="0.33" right="0.41" top="0.78" bottom="0.6" header="0.35433070866141703" footer="0.39"/>
      <printOptions horizontalCentered="1"/>
      <pageSetup paperSize="9" orientation="landscape" r:id="rId12"/>
      <headerFooter alignWithMargins="0"/>
    </customSheetView>
    <customSheetView guid="{F9504563-F4B8-4B08-8DF4-BD6D3D1F49DF}" scale="75" showPageBreaks="1" showGridLines="0" printArea="1" view="pageBreakPreview">
      <selection activeCell="B13" sqref="B13:D13"/>
      <pageMargins left="0.33" right="0.41" top="0.78" bottom="0.6" header="0.35433070866141703" footer="0.39"/>
      <printOptions horizontalCentered="1"/>
      <pageSetup paperSize="9" orientation="landscape" r:id="rId13"/>
      <headerFooter alignWithMargins="0"/>
    </customSheetView>
    <customSheetView guid="{AB88AE96-2A5B-4A72-8703-28C9E47DF5A8}" scale="75" showPageBreaks="1" showGridLines="0" printArea="1" view="pageBreakPreview">
      <selection activeCell="B3" sqref="B3:E3"/>
      <pageMargins left="0.33" right="0.41" top="0.78" bottom="0.6" header="0.35433070866141703" footer="0.39"/>
      <printOptions horizontalCentered="1"/>
      <pageSetup paperSize="9" scale="91" orientation="landscape" r:id="rId14"/>
      <headerFooter alignWithMargins="0"/>
    </customSheetView>
    <customSheetView guid="{BAC42A29-45E6-4402-B726-C3D139198BC5}" showPageBreaks="1" showGridLines="0" printArea="1" view="pageBreakPreview">
      <selection activeCell="C4" sqref="C4:E4"/>
      <pageMargins left="0.33" right="0.41" top="0.78" bottom="0.6" header="0.35433070866141703" footer="0.39"/>
      <printOptions horizontalCentered="1"/>
      <pageSetup paperSize="9" scale="91" orientation="landscape" r:id="rId15"/>
      <headerFooter alignWithMargins="0"/>
    </customSheetView>
    <customSheetView guid="{1D1BEC92-0584-42FC-833F-7509E5F404C5}" showPageBreaks="1" showGridLines="0" printArea="1" view="pageBreakPreview">
      <selection activeCell="C4" sqref="C4:E4"/>
      <pageMargins left="0.33" right="0.41" top="0.78" bottom="0.6" header="0.35433070866141703" footer="0.39"/>
      <printOptions horizontalCentered="1"/>
      <pageSetup paperSize="9" scale="91" orientation="landscape" r:id="rId16"/>
      <headerFooter alignWithMargins="0"/>
    </customSheetView>
  </customSheetViews>
  <mergeCells count="15">
    <mergeCell ref="A13:A14"/>
    <mergeCell ref="B13:D13"/>
    <mergeCell ref="F13:F14"/>
    <mergeCell ref="B14:D14"/>
    <mergeCell ref="B1:E1"/>
    <mergeCell ref="A2:A12"/>
    <mergeCell ref="B2:E2"/>
    <mergeCell ref="F2:F12"/>
    <mergeCell ref="B3:E3"/>
    <mergeCell ref="C4:E4"/>
    <mergeCell ref="C6:E6"/>
    <mergeCell ref="C7:E7"/>
    <mergeCell ref="B9:E9"/>
    <mergeCell ref="B11:D11"/>
    <mergeCell ref="B12:D12"/>
  </mergeCells>
  <printOptions horizontalCentered="1"/>
  <pageMargins left="0.33" right="0.41" top="0.78" bottom="0.6" header="0.35433070866141703" footer="0.39"/>
  <pageSetup paperSize="9" scale="91" orientation="landscape" r:id="rId17"/>
  <headerFooter alignWithMargins="0"/>
  <drawing r:id="rId1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1"/>
  <dimension ref="A1:GE27"/>
  <sheetViews>
    <sheetView showGridLines="0" view="pageBreakPreview" zoomScale="80" zoomScaleNormal="80" zoomScaleSheetLayoutView="80" workbookViewId="0">
      <selection activeCell="J19" sqref="J19"/>
    </sheetView>
  </sheetViews>
  <sheetFormatPr defaultColWidth="11.42578125" defaultRowHeight="16.5" customHeight="1"/>
  <cols>
    <col min="1" max="1" width="10.85546875" style="7" customWidth="1"/>
    <col min="2" max="2" width="15.7109375" style="7" customWidth="1"/>
    <col min="3" max="5" width="9.7109375" style="7" customWidth="1"/>
    <col min="6" max="6" width="28.140625" style="7" customWidth="1"/>
    <col min="7" max="7" width="14.140625" style="7" customWidth="1"/>
    <col min="8" max="8" width="46" style="2" customWidth="1"/>
    <col min="9" max="9" width="13.85546875" style="2" customWidth="1"/>
    <col min="10" max="10" width="15.28515625" style="2" customWidth="1"/>
    <col min="11" max="11" width="13.85546875" style="2" customWidth="1"/>
    <col min="12" max="12" width="15.28515625" style="2" customWidth="1"/>
    <col min="13" max="13" width="8.7109375" style="2" customWidth="1"/>
    <col min="14" max="14" width="9" style="2" customWidth="1"/>
    <col min="15" max="15" width="16.140625" style="2" customWidth="1"/>
    <col min="16" max="16" width="20.85546875" style="2" customWidth="1"/>
    <col min="17" max="17" width="19.28515625" style="2" hidden="1" customWidth="1"/>
    <col min="18" max="16384" width="11.42578125" style="2"/>
  </cols>
  <sheetData>
    <row r="1" spans="1:187" ht="19.149999999999999" customHeight="1">
      <c r="A1" s="1209" t="str">
        <f>Cover!B3</f>
        <v>SPEC. NO.:  CC/NT/G-COND/DOM/A02/25/01011</v>
      </c>
      <c r="B1" s="1209"/>
      <c r="C1" s="1209"/>
      <c r="D1" s="1209"/>
      <c r="E1" s="1209"/>
      <c r="F1" s="1209"/>
      <c r="G1" s="1209"/>
      <c r="H1" s="1209"/>
      <c r="I1" s="778"/>
      <c r="J1" s="778"/>
      <c r="K1" s="778"/>
      <c r="L1" s="778"/>
      <c r="M1" s="66"/>
      <c r="N1" s="66"/>
      <c r="O1" s="66"/>
      <c r="P1" s="811" t="s">
        <v>416</v>
      </c>
      <c r="AK1" s="12" t="e">
        <f>INSTRUCTIONS!#REF!</f>
        <v>#REF!</v>
      </c>
    </row>
    <row r="2" spans="1:187" ht="21.75" customHeight="1">
      <c r="A2" s="1210"/>
      <c r="B2" s="1210"/>
      <c r="C2" s="1210"/>
      <c r="D2" s="1210"/>
      <c r="E2" s="1210"/>
      <c r="F2" s="1210"/>
      <c r="G2" s="1210"/>
      <c r="H2" s="1210"/>
      <c r="I2" s="1210"/>
      <c r="J2" s="1210"/>
      <c r="K2" s="1210"/>
      <c r="L2" s="1210"/>
      <c r="M2" s="1210"/>
      <c r="N2" s="1210"/>
      <c r="O2" s="1210"/>
      <c r="P2" s="1210"/>
      <c r="AK2" s="12" t="e">
        <f>INSTRUCTIONS!#REF!</f>
        <v>#REF!</v>
      </c>
    </row>
    <row r="3" spans="1:187" ht="27.75" customHeight="1">
      <c r="A3" s="1211" t="str">
        <f>Cover!B2</f>
        <v>Conductor Package CD02 for supply of balance quantity of ACSR MOOSE Conductor for part of Diding – Dhalkebar – Bathnaha Transmission Line corresponding to Tower Package- TW02 associated with Arun-3 HEP in Nepal under Consultancy services to SAPDC.</v>
      </c>
      <c r="B3" s="1211"/>
      <c r="C3" s="1211"/>
      <c r="D3" s="1211"/>
      <c r="E3" s="1211"/>
      <c r="F3" s="1211"/>
      <c r="G3" s="1211"/>
      <c r="H3" s="1211"/>
      <c r="I3" s="1211"/>
      <c r="J3" s="1211"/>
      <c r="K3" s="1211"/>
      <c r="L3" s="1211"/>
      <c r="M3" s="1211"/>
      <c r="N3" s="1211"/>
      <c r="O3" s="1211"/>
      <c r="P3" s="1211"/>
      <c r="AK3" s="12" t="e">
        <f>INSTRUCTIONS!#REF!</f>
        <v>#REF!</v>
      </c>
    </row>
    <row r="4" spans="1:187" s="802" customFormat="1">
      <c r="A4" s="6"/>
      <c r="B4" s="6"/>
      <c r="C4" s="6"/>
      <c r="D4" s="6"/>
      <c r="E4" s="6"/>
      <c r="F4" s="6"/>
      <c r="G4" s="6"/>
      <c r="H4" s="801"/>
      <c r="I4" s="801"/>
      <c r="J4" s="801"/>
      <c r="K4" s="801"/>
      <c r="L4" s="801"/>
      <c r="M4" s="2"/>
      <c r="O4" s="1"/>
      <c r="P4" s="1"/>
      <c r="Q4" s="1"/>
      <c r="R4" s="1"/>
      <c r="S4" s="1"/>
      <c r="T4" s="1"/>
      <c r="U4" s="1"/>
      <c r="V4" s="1"/>
      <c r="W4" s="1"/>
      <c r="X4" s="1"/>
      <c r="Y4" s="1"/>
      <c r="Z4" s="1"/>
      <c r="AA4" s="1"/>
      <c r="AB4" s="1"/>
      <c r="AC4" s="1"/>
      <c r="AD4" s="1"/>
      <c r="AE4" s="1"/>
      <c r="AF4" s="1"/>
      <c r="AG4" s="1"/>
      <c r="AH4" s="1"/>
      <c r="AI4" s="1"/>
      <c r="AJ4" s="1"/>
      <c r="AK4" s="1" t="s">
        <v>33</v>
      </c>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row>
    <row r="5" spans="1:187" s="802" customFormat="1" ht="19.899999999999999" customHeight="1">
      <c r="A5" s="1212" t="s">
        <v>113</v>
      </c>
      <c r="B5" s="1212"/>
      <c r="C5" s="1212"/>
      <c r="D5" s="1212"/>
      <c r="E5" s="1212"/>
      <c r="F5" s="1212"/>
      <c r="G5" s="1212"/>
      <c r="H5" s="1212"/>
      <c r="I5" s="1212"/>
      <c r="J5" s="1212"/>
      <c r="K5" s="1212"/>
      <c r="L5" s="1212"/>
      <c r="M5" s="1212"/>
      <c r="N5" s="1212"/>
      <c r="O5" s="1212"/>
      <c r="P5" s="1212"/>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row>
    <row r="6" spans="1:187" s="802" customFormat="1" ht="20.25" customHeight="1">
      <c r="A6" s="1208" t="s">
        <v>373</v>
      </c>
      <c r="B6" s="1208"/>
      <c r="C6" s="1208"/>
      <c r="D6" s="1208"/>
      <c r="E6" s="1208"/>
      <c r="F6" s="1208"/>
      <c r="G6" s="1208"/>
      <c r="H6" s="1208"/>
      <c r="I6" s="813"/>
      <c r="J6" s="813"/>
      <c r="K6" s="813"/>
      <c r="L6" s="813"/>
      <c r="O6" s="808" t="s">
        <v>20</v>
      </c>
      <c r="P6" s="809"/>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row>
    <row r="7" spans="1:187" s="802" customFormat="1" ht="21.75" customHeight="1">
      <c r="A7" s="1208">
        <f>'Sch-1a'!A7</f>
        <v>0</v>
      </c>
      <c r="B7" s="1208"/>
      <c r="C7" s="1208"/>
      <c r="D7" s="1208"/>
      <c r="E7" s="1208"/>
      <c r="F7" s="1208"/>
      <c r="G7" s="1208"/>
      <c r="H7" s="1208"/>
      <c r="I7" s="813"/>
      <c r="J7" s="813"/>
      <c r="K7" s="813"/>
      <c r="L7" s="813"/>
      <c r="O7" s="810" t="s">
        <v>21</v>
      </c>
      <c r="P7" s="809"/>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row>
    <row r="8" spans="1:187" s="802" customFormat="1" ht="18.75" customHeight="1">
      <c r="A8" s="17"/>
      <c r="B8" s="17"/>
      <c r="C8" s="17"/>
      <c r="D8" s="17"/>
      <c r="E8" s="17"/>
      <c r="F8" s="17"/>
      <c r="G8" s="17"/>
      <c r="H8" s="10"/>
      <c r="I8" s="10"/>
      <c r="J8" s="10"/>
      <c r="K8" s="10"/>
      <c r="L8" s="10"/>
      <c r="O8" s="810" t="s">
        <v>115</v>
      </c>
      <c r="P8" s="809"/>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row>
    <row r="9" spans="1:187" s="802" customFormat="1" ht="18.75" customHeight="1">
      <c r="A9" s="18" t="s">
        <v>114</v>
      </c>
      <c r="B9" s="1227" t="e">
        <f>'Sch-1a'!#REF!</f>
        <v>#REF!</v>
      </c>
      <c r="C9" s="1227"/>
      <c r="D9" s="1227"/>
      <c r="E9" s="1227"/>
      <c r="F9" s="1227"/>
      <c r="G9" s="1227"/>
      <c r="H9" s="1227"/>
      <c r="I9" s="10"/>
      <c r="J9" s="888"/>
      <c r="K9" s="10"/>
      <c r="L9" s="10"/>
      <c r="O9" s="810" t="s">
        <v>22</v>
      </c>
      <c r="P9" s="809"/>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row>
    <row r="10" spans="1:187" ht="18.75" customHeight="1">
      <c r="A10" s="6"/>
      <c r="B10" s="1227" t="e">
        <f>'Sch-1a'!#REF!</f>
        <v>#REF!</v>
      </c>
      <c r="C10" s="1227"/>
      <c r="D10" s="1227"/>
      <c r="E10" s="1227"/>
      <c r="F10" s="1227"/>
      <c r="G10" s="1227"/>
      <c r="H10" s="1227"/>
      <c r="I10" s="10"/>
      <c r="J10" s="888"/>
      <c r="K10" s="10"/>
      <c r="L10" s="10"/>
      <c r="M10" s="803"/>
      <c r="N10" s="804"/>
      <c r="O10" s="810" t="s">
        <v>116</v>
      </c>
      <c r="P10" s="809"/>
    </row>
    <row r="11" spans="1:187" ht="18.75" customHeight="1">
      <c r="A11" s="6"/>
      <c r="B11" s="1227" t="e">
        <f>'Sch-1a'!#REF!</f>
        <v>#REF!</v>
      </c>
      <c r="C11" s="1227"/>
      <c r="D11" s="1227"/>
      <c r="E11" s="1227"/>
      <c r="F11" s="1227"/>
      <c r="G11" s="1227"/>
      <c r="H11" s="1227"/>
      <c r="I11" s="10"/>
      <c r="J11" s="888"/>
      <c r="K11" s="10"/>
      <c r="L11" s="10"/>
      <c r="M11" s="803"/>
      <c r="N11" s="804"/>
      <c r="O11" s="810" t="s">
        <v>117</v>
      </c>
      <c r="P11" s="809"/>
    </row>
    <row r="12" spans="1:187" ht="18.75" customHeight="1">
      <c r="A12" s="6"/>
      <c r="B12" s="10" t="e">
        <f>'Sch-1a'!#REF!</f>
        <v>#REF!</v>
      </c>
      <c r="C12" s="10"/>
      <c r="D12" s="10"/>
      <c r="E12" s="10"/>
      <c r="F12" s="10"/>
      <c r="G12" s="10"/>
      <c r="H12" s="10"/>
      <c r="I12" s="10"/>
      <c r="J12" s="888"/>
      <c r="K12" s="10"/>
      <c r="L12" s="10"/>
      <c r="M12" s="803"/>
      <c r="N12" s="804"/>
      <c r="O12" s="810"/>
      <c r="P12" s="809"/>
    </row>
    <row r="13" spans="1:187" ht="18.75" customHeight="1">
      <c r="A13" s="6"/>
      <c r="B13" s="10" t="e">
        <f>'Sch-1a'!#REF!</f>
        <v>#REF!</v>
      </c>
      <c r="C13" s="10"/>
      <c r="D13" s="10"/>
      <c r="E13" s="10"/>
      <c r="F13" s="10"/>
      <c r="G13" s="10"/>
      <c r="H13" s="10"/>
      <c r="I13" s="10"/>
      <c r="J13" s="888"/>
      <c r="K13" s="10"/>
      <c r="L13" s="10"/>
      <c r="M13" s="803"/>
      <c r="N13" s="804"/>
      <c r="O13" s="810"/>
      <c r="P13" s="809"/>
    </row>
    <row r="14" spans="1:187" ht="14.25" customHeight="1">
      <c r="A14" s="8"/>
      <c r="B14" s="8"/>
      <c r="C14" s="8"/>
      <c r="D14" s="8"/>
      <c r="E14" s="8"/>
      <c r="F14" s="8"/>
      <c r="G14" s="8"/>
      <c r="H14" s="803"/>
      <c r="I14" s="803"/>
      <c r="J14" s="803"/>
      <c r="K14" s="803"/>
      <c r="L14" s="803"/>
      <c r="M14" s="803"/>
      <c r="N14" s="804"/>
      <c r="O14" s="14"/>
      <c r="P14" s="14"/>
    </row>
    <row r="15" spans="1:187" s="1" customFormat="1" ht="18" customHeight="1" thickBot="1">
      <c r="A15" s="1214" t="s">
        <v>419</v>
      </c>
      <c r="B15" s="1214"/>
      <c r="C15" s="1214"/>
      <c r="D15" s="1214"/>
      <c r="E15" s="1214"/>
      <c r="F15" s="1214"/>
      <c r="G15" s="1214"/>
      <c r="H15" s="1214"/>
      <c r="I15" s="1214"/>
      <c r="J15" s="1214"/>
      <c r="K15" s="1214"/>
      <c r="L15" s="1214"/>
      <c r="M15" s="1228" t="s">
        <v>366</v>
      </c>
      <c r="N15" s="1228"/>
      <c r="O15" s="1228"/>
      <c r="P15" s="1228"/>
    </row>
    <row r="16" spans="1:187" s="1" customFormat="1" ht="68.25" customHeight="1">
      <c r="A16" s="1215" t="s">
        <v>6</v>
      </c>
      <c r="B16" s="1223" t="s">
        <v>339</v>
      </c>
      <c r="C16" s="1223" t="s">
        <v>340</v>
      </c>
      <c r="D16" s="1223" t="s">
        <v>348</v>
      </c>
      <c r="E16" s="1223" t="s">
        <v>349</v>
      </c>
      <c r="F16" s="1223" t="s">
        <v>341</v>
      </c>
      <c r="G16" s="1223" t="s">
        <v>391</v>
      </c>
      <c r="H16" s="1221" t="s">
        <v>18</v>
      </c>
      <c r="I16" s="1223" t="s">
        <v>389</v>
      </c>
      <c r="J16" s="1223" t="s">
        <v>403</v>
      </c>
      <c r="K16" s="1223" t="s">
        <v>393</v>
      </c>
      <c r="L16" s="1223" t="s">
        <v>404</v>
      </c>
      <c r="M16" s="1217" t="s">
        <v>5</v>
      </c>
      <c r="N16" s="1219" t="s">
        <v>335</v>
      </c>
      <c r="O16" s="1219" t="s">
        <v>417</v>
      </c>
      <c r="P16" s="1225" t="s">
        <v>418</v>
      </c>
      <c r="Q16" s="1230" t="s">
        <v>421</v>
      </c>
    </row>
    <row r="17" spans="1:17" s="1" customFormat="1" ht="68.25" customHeight="1">
      <c r="A17" s="1216"/>
      <c r="B17" s="1224"/>
      <c r="C17" s="1224"/>
      <c r="D17" s="1224"/>
      <c r="E17" s="1224"/>
      <c r="F17" s="1224"/>
      <c r="G17" s="1224"/>
      <c r="H17" s="1222"/>
      <c r="I17" s="1224"/>
      <c r="J17" s="1224" t="s">
        <v>392</v>
      </c>
      <c r="K17" s="1224" t="s">
        <v>394</v>
      </c>
      <c r="L17" s="1224" t="s">
        <v>392</v>
      </c>
      <c r="M17" s="1218"/>
      <c r="N17" s="1220"/>
      <c r="O17" s="1220"/>
      <c r="P17" s="1226"/>
      <c r="Q17" s="1230"/>
    </row>
    <row r="18" spans="1:17" s="1" customFormat="1" ht="21" customHeight="1">
      <c r="A18" s="817" t="s">
        <v>7</v>
      </c>
      <c r="B18" s="817" t="s">
        <v>8</v>
      </c>
      <c r="C18" s="817" t="s">
        <v>9</v>
      </c>
      <c r="D18" s="817" t="s">
        <v>10</v>
      </c>
      <c r="E18" s="817" t="s">
        <v>11</v>
      </c>
      <c r="F18" s="817" t="s">
        <v>12</v>
      </c>
      <c r="G18" s="817" t="s">
        <v>23</v>
      </c>
      <c r="H18" s="817" t="s">
        <v>14</v>
      </c>
      <c r="I18" s="817" t="s">
        <v>24</v>
      </c>
      <c r="J18" s="817" t="s">
        <v>331</v>
      </c>
      <c r="K18" s="817" t="s">
        <v>332</v>
      </c>
      <c r="L18" s="817" t="s">
        <v>336</v>
      </c>
      <c r="M18" s="817" t="s">
        <v>337</v>
      </c>
      <c r="N18" s="817" t="s">
        <v>375</v>
      </c>
      <c r="O18" s="817" t="s">
        <v>356</v>
      </c>
      <c r="P18" s="817" t="s">
        <v>422</v>
      </c>
      <c r="Q18" s="817" t="s">
        <v>7</v>
      </c>
    </row>
    <row r="19" spans="1:17" s="1" customFormat="1" ht="40.5" customHeight="1">
      <c r="A19" s="816"/>
      <c r="B19" s="788"/>
      <c r="C19" s="788"/>
      <c r="D19" s="788"/>
      <c r="E19" s="788"/>
      <c r="F19" s="789"/>
      <c r="G19" s="788"/>
      <c r="H19" s="922" t="s">
        <v>142</v>
      </c>
      <c r="I19" s="788"/>
      <c r="J19" s="900"/>
      <c r="K19" s="821"/>
      <c r="L19" s="899"/>
      <c r="M19" s="788"/>
      <c r="N19" s="788"/>
      <c r="O19" s="898"/>
      <c r="P19" s="820"/>
      <c r="Q19" s="789">
        <f>IF(P19="INCLUDED",0,IF(L19="",K19*P19,L19/100*P19))</f>
        <v>0</v>
      </c>
    </row>
    <row r="20" spans="1:17" s="1" customFormat="1" ht="30.75" customHeight="1" thickBot="1">
      <c r="A20" s="812"/>
      <c r="B20" s="1233" t="s">
        <v>420</v>
      </c>
      <c r="C20" s="1233"/>
      <c r="D20" s="1233"/>
      <c r="E20" s="1233"/>
      <c r="F20" s="1233"/>
      <c r="G20" s="1233"/>
      <c r="H20" s="1233"/>
      <c r="I20" s="814"/>
      <c r="J20" s="814"/>
      <c r="K20" s="814"/>
      <c r="L20" s="814"/>
      <c r="M20" s="814"/>
      <c r="N20" s="815"/>
      <c r="O20" s="16" t="str">
        <f>IF(COUNTIF($O$19:$O$19,AK1)&gt;0,AK1,"")</f>
        <v/>
      </c>
      <c r="P20" s="822">
        <f>SUM(P19:P19)</f>
        <v>0</v>
      </c>
      <c r="Q20" s="823">
        <f>SUM(Q19:Q19)</f>
        <v>0</v>
      </c>
    </row>
    <row r="21" spans="1:17" s="1" customFormat="1" ht="18.75" customHeight="1">
      <c r="A21" s="805"/>
      <c r="B21" s="805"/>
      <c r="C21" s="805"/>
      <c r="D21" s="805"/>
      <c r="E21" s="805"/>
      <c r="F21" s="805"/>
      <c r="G21" s="805"/>
      <c r="H21" s="806"/>
      <c r="I21" s="806"/>
      <c r="J21" s="806"/>
      <c r="K21" s="806"/>
      <c r="L21" s="806"/>
      <c r="M21" s="806"/>
      <c r="N21" s="806"/>
      <c r="O21" s="15"/>
      <c r="P21" s="807"/>
    </row>
    <row r="22" spans="1:17" s="1" customFormat="1" ht="24" customHeight="1">
      <c r="A22" s="11" t="s">
        <v>19</v>
      </c>
      <c r="B22" s="1229" t="s">
        <v>432</v>
      </c>
      <c r="C22" s="1229"/>
      <c r="D22" s="1229"/>
      <c r="E22" s="1229"/>
      <c r="F22" s="1229"/>
      <c r="G22" s="1229"/>
      <c r="H22" s="1229"/>
      <c r="I22" s="1229"/>
      <c r="J22" s="1229"/>
      <c r="K22" s="1229"/>
      <c r="L22" s="1229"/>
      <c r="M22" s="1229"/>
      <c r="N22" s="1229"/>
      <c r="O22" s="1229"/>
      <c r="P22" s="1229"/>
    </row>
    <row r="23" spans="1:17" s="1" customFormat="1" ht="18" customHeight="1">
      <c r="A23" s="9"/>
      <c r="B23" s="9"/>
      <c r="C23" s="9"/>
      <c r="D23" s="9"/>
      <c r="E23" s="9"/>
      <c r="F23" s="9"/>
      <c r="G23" s="9"/>
      <c r="H23" s="1229"/>
      <c r="I23" s="1229"/>
      <c r="J23" s="1229"/>
      <c r="K23" s="1229"/>
      <c r="L23" s="1229"/>
      <c r="M23" s="1229"/>
      <c r="N23" s="1229"/>
      <c r="O23" s="1229"/>
      <c r="P23" s="1229"/>
    </row>
    <row r="25" spans="1:17" ht="20.25" customHeight="1">
      <c r="A25" s="11" t="s">
        <v>17</v>
      </c>
      <c r="B25" s="1232">
        <f>'Name of Bidder'!C42</f>
        <v>0</v>
      </c>
      <c r="C25" s="1232"/>
      <c r="D25" s="1232"/>
      <c r="E25" s="1232"/>
      <c r="F25" s="11"/>
      <c r="G25" s="11"/>
      <c r="I25" s="4"/>
      <c r="J25" s="4"/>
      <c r="K25" s="4"/>
      <c r="L25" s="4"/>
      <c r="M25" s="3"/>
      <c r="N25" s="36" t="s">
        <v>130</v>
      </c>
      <c r="O25" s="1234">
        <f>'Name of Bidder'!C42</f>
        <v>0</v>
      </c>
      <c r="P25" s="1234"/>
    </row>
    <row r="26" spans="1:17" ht="21" customHeight="1">
      <c r="A26" s="11" t="s">
        <v>13</v>
      </c>
      <c r="B26" s="1231">
        <f>'Name of Bidder'!C46</f>
        <v>0</v>
      </c>
      <c r="C26" s="1231"/>
      <c r="D26" s="1231"/>
      <c r="E26" s="1231"/>
      <c r="F26" s="11"/>
      <c r="G26" s="11"/>
      <c r="I26" s="13"/>
      <c r="J26" s="13"/>
      <c r="K26" s="13"/>
      <c r="L26" s="13"/>
      <c r="M26" s="3"/>
      <c r="N26" s="36" t="s">
        <v>131</v>
      </c>
      <c r="O26" s="1234">
        <f>'Name of Bidder'!C43</f>
        <v>0</v>
      </c>
      <c r="P26" s="1234"/>
    </row>
    <row r="27" spans="1:17" ht="24.75" customHeight="1">
      <c r="A27" s="8"/>
      <c r="B27" s="8"/>
      <c r="C27" s="8"/>
      <c r="D27" s="8"/>
      <c r="E27" s="8"/>
      <c r="F27" s="8"/>
      <c r="G27" s="8"/>
      <c r="H27" s="5"/>
      <c r="I27" s="5"/>
      <c r="J27" s="5"/>
      <c r="K27" s="5"/>
      <c r="L27" s="5"/>
      <c r="M27" s="3"/>
      <c r="N27" s="3"/>
      <c r="O27" s="1213"/>
      <c r="P27" s="1213"/>
    </row>
  </sheetData>
  <sheetProtection formatColumns="0" formatRows="0" selectLockedCells="1"/>
  <customSheetViews>
    <customSheetView guid="{D16ECB37-EC28-43FE-BD47-3A7114793C46}" scale="80" showPageBreaks="1" showGridLines="0" printArea="1" hiddenColumns="1" state="hidden" view="pageBreakPreview">
      <selection activeCell="J19" sqref="J19"/>
      <pageMargins left="0.25" right="0.25" top="0.75" bottom="0.5" header="0.5" footer="0.5"/>
      <printOptions horizontalCentered="1"/>
      <pageSetup paperSize="9" scale="55" fitToHeight="42" orientation="landscape" r:id="rId1"/>
      <headerFooter alignWithMargins="0">
        <oddHeader>&amp;R&amp;"Book Antiqua,Bold"&amp;12Schedule-4b(Rev-00)
PAGE &amp;P OF &amp;N</oddHeader>
        <oddFooter xml:space="preserve">&amp;R&amp;"Arial,Bold Italic" </oddFooter>
      </headerFooter>
    </customSheetView>
    <customSheetView guid="{3A279989-B775-4FE0-B80B-D9B19EF06FB8}" scale="80" showPageBreaks="1" showGridLines="0" printArea="1" hiddenColumns="1" state="hidden" view="pageBreakPreview">
      <selection activeCell="J19" sqref="J19"/>
      <pageMargins left="0.25" right="0.25" top="0.75" bottom="0.5" header="0.5" footer="0.5"/>
      <printOptions horizontalCentered="1"/>
      <pageSetup paperSize="9" scale="55" fitToHeight="42" orientation="landscape" r:id="rId2"/>
      <headerFooter alignWithMargins="0">
        <oddHeader>&amp;R&amp;"Book Antiqua,Bold"&amp;12Schedule-4b(Rev-00)
PAGE &amp;P OF &amp;N</oddHeader>
        <oddFooter xml:space="preserve">&amp;R&amp;"Arial,Bold Italic" </oddFooter>
      </headerFooter>
    </customSheetView>
    <customSheetView guid="{94091156-7D66-41B0-B463-5F36D4BD634D}" scale="80" showPageBreaks="1" showGridLines="0" printArea="1" hiddenColumns="1" state="hidden" view="pageBreakPreview">
      <selection activeCell="J19" sqref="J19"/>
      <pageMargins left="0.25" right="0.25" top="0.75" bottom="0.5" header="0.5" footer="0.5"/>
      <printOptions horizontalCentered="1"/>
      <pageSetup paperSize="9" scale="55" fitToHeight="42" orientation="landscape" r:id="rId3"/>
      <headerFooter alignWithMargins="0">
        <oddHeader>&amp;R&amp;"Book Antiqua,Bold"&amp;12Schedule-4b(Rev-00)
PAGE &amp;P OF &amp;N</oddHeader>
        <oddFooter xml:space="preserve">&amp;R&amp;"Arial,Bold Italic" </oddFooter>
      </headerFooter>
    </customSheetView>
    <customSheetView guid="{67D3F443-CBF6-4C3B-9EBA-4FC7CEE92243}" scale="80" showPageBreaks="1" showGridLines="0" printArea="1" hiddenColumns="1" state="hidden" view="pageBreakPreview">
      <selection activeCell="H18" sqref="H18"/>
      <pageMargins left="0.25" right="0.25" top="0.75" bottom="0.5" header="0.5" footer="0.5"/>
      <printOptions horizontalCentered="1"/>
      <pageSetup paperSize="9" scale="55" fitToHeight="42" orientation="landscape" r:id="rId4"/>
      <headerFooter alignWithMargins="0">
        <oddHeader>&amp;R&amp;"Book Antiqua,Bold"&amp;12Schedule-4b(Rev-00)
PAGE &amp;P OF &amp;N</oddHeader>
        <oddFooter xml:space="preserve">&amp;R&amp;"Arial,Bold Italic" </oddFooter>
      </headerFooter>
    </customSheetView>
    <customSheetView guid="{8FC47E04-BCF9-4504-9FDA-F8529AE0A203}" scale="80" showPageBreaks="1" showGridLines="0" printArea="1" hiddenColumns="1" view="pageBreakPreview">
      <selection activeCell="J17" sqref="J17"/>
      <pageMargins left="0.25" right="0.25" top="0.75" bottom="0.5" header="0.5" footer="0.5"/>
      <printOptions horizontalCentered="1"/>
      <pageSetup paperSize="9" scale="55" fitToHeight="42" orientation="landscape" r:id="rId5"/>
      <headerFooter alignWithMargins="0">
        <oddHeader>&amp;R&amp;"Book Antiqua,Bold"&amp;12Schedule-4b(Rev-00)
PAGE &amp;P OF &amp;N</oddHeader>
        <oddFooter xml:space="preserve">&amp;R&amp;"Arial,Bold Italic" </oddFooter>
      </headerFooter>
    </customSheetView>
    <customSheetView guid="{F9C00FCC-B928-44A4-AE8D-3790B3A7FE91}" scale="73" showGridLines="0" zeroValues="0" topLeftCell="A4">
      <selection activeCell="G20" sqref="G20"/>
      <pageMargins left="0.25" right="0.25" top="0.75" bottom="0.5" header="0.5" footer="0.5"/>
      <printOptions horizontalCentered="1"/>
      <pageSetup paperSize="9" scale="66" fitToHeight="42" orientation="landscape" r:id="rId6"/>
      <headerFooter alignWithMargins="0">
        <oddHeader>&amp;R&amp;"Book Antiqua,Bold"&amp;12Schedule-4b(Rev-00)
PAGE &amp;P OF &amp;N</oddHeader>
        <oddFooter xml:space="preserve">&amp;R&amp;"Arial,Bold Italic" </oddFooter>
      </headerFooter>
    </customSheetView>
    <customSheetView guid="{F9504563-F4B8-4B08-8DF4-BD6D3D1F49DF}" scale="73" showGridLines="0" zeroValues="0" state="hidden" topLeftCell="A4">
      <selection activeCell="G20" sqref="G20"/>
      <pageMargins left="0.25" right="0.25" top="0.75" bottom="0.5" header="0.5" footer="0.5"/>
      <printOptions horizontalCentered="1"/>
      <pageSetup paperSize="9" scale="66" fitToHeight="42" orientation="landscape" r:id="rId7"/>
      <headerFooter alignWithMargins="0">
        <oddHeader>&amp;R&amp;"Book Antiqua,Bold"&amp;12Schedule-4b(Rev-00)
PAGE &amp;P OF &amp;N</oddHeader>
        <oddFooter xml:space="preserve">&amp;R&amp;"Arial,Bold Italic" </oddFooter>
      </headerFooter>
    </customSheetView>
    <customSheetView guid="{AB88AE96-2A5B-4A72-8703-28C9E47DF5A8}" scale="80" showPageBreaks="1" showGridLines="0" printArea="1" hiddenColumns="1" view="pageBreakPreview">
      <selection activeCell="J17" sqref="J17"/>
      <pageMargins left="0.25" right="0.25" top="0.75" bottom="0.5" header="0.5" footer="0.5"/>
      <printOptions horizontalCentered="1"/>
      <pageSetup paperSize="9" scale="55" fitToHeight="42" orientation="landscape" r:id="rId8"/>
      <headerFooter alignWithMargins="0">
        <oddHeader>&amp;R&amp;"Book Antiqua,Bold"&amp;12Schedule-4b(Rev-00)
PAGE &amp;P OF &amp;N</oddHeader>
        <oddFooter xml:space="preserve">&amp;R&amp;"Arial,Bold Italic" </oddFooter>
      </headerFooter>
    </customSheetView>
    <customSheetView guid="{BAC42A29-45E6-4402-B726-C3D139198BC5}" scale="80" showPageBreaks="1" showGridLines="0" printArea="1" hiddenColumns="1" state="hidden" view="pageBreakPreview">
      <selection activeCell="J19" sqref="J19"/>
      <pageMargins left="0.25" right="0.25" top="0.75" bottom="0.5" header="0.5" footer="0.5"/>
      <printOptions horizontalCentered="1"/>
      <pageSetup paperSize="9" scale="55" fitToHeight="42" orientation="landscape" r:id="rId9"/>
      <headerFooter alignWithMargins="0">
        <oddHeader>&amp;R&amp;"Book Antiqua,Bold"&amp;12Schedule-4b(Rev-00)
PAGE &amp;P OF &amp;N</oddHeader>
        <oddFooter xml:space="preserve">&amp;R&amp;"Arial,Bold Italic" </oddFooter>
      </headerFooter>
    </customSheetView>
    <customSheetView guid="{1D1BEC92-0584-42FC-833F-7509E5F404C5}" scale="80" showPageBreaks="1" showGridLines="0" printArea="1" hiddenColumns="1" state="hidden" view="pageBreakPreview">
      <selection activeCell="J19" sqref="J19"/>
      <pageMargins left="0.25" right="0.25" top="0.75" bottom="0.5" header="0.5" footer="0.5"/>
      <printOptions horizontalCentered="1"/>
      <pageSetup paperSize="9" scale="55" fitToHeight="42" orientation="landscape" r:id="rId10"/>
      <headerFooter alignWithMargins="0">
        <oddHeader>&amp;R&amp;"Book Antiqua,Bold"&amp;12Schedule-4b(Rev-00)
PAGE &amp;P OF &amp;N</oddHeader>
        <oddFooter xml:space="preserve">&amp;R&amp;"Arial,Bold Italic" </oddFooter>
      </headerFooter>
    </customSheetView>
  </customSheetViews>
  <mergeCells count="36">
    <mergeCell ref="Q16:Q17"/>
    <mergeCell ref="B26:E26"/>
    <mergeCell ref="B25:E25"/>
    <mergeCell ref="B20:H20"/>
    <mergeCell ref="B22:P22"/>
    <mergeCell ref="O25:P25"/>
    <mergeCell ref="O26:P26"/>
    <mergeCell ref="B11:H11"/>
    <mergeCell ref="B10:H10"/>
    <mergeCell ref="B9:H9"/>
    <mergeCell ref="M15:P15"/>
    <mergeCell ref="H23:P23"/>
    <mergeCell ref="O16:O17"/>
    <mergeCell ref="L16:L17"/>
    <mergeCell ref="O27:P27"/>
    <mergeCell ref="A15:L15"/>
    <mergeCell ref="A16:A17"/>
    <mergeCell ref="M16:M17"/>
    <mergeCell ref="N16:N17"/>
    <mergeCell ref="H16:H17"/>
    <mergeCell ref="B16:B17"/>
    <mergeCell ref="C16:C17"/>
    <mergeCell ref="D16:D17"/>
    <mergeCell ref="E16:E17"/>
    <mergeCell ref="F16:F17"/>
    <mergeCell ref="G16:G17"/>
    <mergeCell ref="I16:I17"/>
    <mergeCell ref="J16:J17"/>
    <mergeCell ref="K16:K17"/>
    <mergeCell ref="P16:P17"/>
    <mergeCell ref="A7:H7"/>
    <mergeCell ref="A1:H1"/>
    <mergeCell ref="A2:P2"/>
    <mergeCell ref="A3:P3"/>
    <mergeCell ref="A5:P5"/>
    <mergeCell ref="A6:H6"/>
  </mergeCells>
  <dataValidations count="1">
    <dataValidation type="list" allowBlank="1" showInputMessage="1" showErrorMessage="1" sqref="L19" xr:uid="{00000000-0002-0000-0900-000000000000}">
      <formula1>"0,5,12,18,28"</formula1>
    </dataValidation>
  </dataValidations>
  <printOptions horizontalCentered="1"/>
  <pageMargins left="0.25" right="0.25" top="0.75" bottom="0.5" header="0.5" footer="0.5"/>
  <pageSetup paperSize="9" scale="55" fitToHeight="42" orientation="landscape" r:id="rId11"/>
  <headerFooter alignWithMargins="0">
    <oddHeader>&amp;R&amp;"Book Antiqua,Bold"&amp;12Schedule-4b(Rev-00)
PAGE &amp;P OF &amp;N</oddHeader>
    <oddFooter xml:space="preserve">&amp;R&amp;"Arial,Bold Italic"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A1:CJ42"/>
  <sheetViews>
    <sheetView showGridLines="0" showZeros="0" view="pageBreakPreview" zoomScale="80" zoomScaleNormal="76" zoomScaleSheetLayoutView="80" workbookViewId="0">
      <selection activeCell="B25" sqref="B25"/>
    </sheetView>
  </sheetViews>
  <sheetFormatPr defaultColWidth="11.42578125" defaultRowHeight="43.5" customHeight="1"/>
  <cols>
    <col min="1" max="1" width="12.7109375" style="138" customWidth="1"/>
    <col min="2" max="2" width="81.28515625" style="138" customWidth="1"/>
    <col min="3" max="3" width="16" style="139" customWidth="1"/>
    <col min="4" max="4" width="13.42578125" style="138" customWidth="1"/>
    <col min="5" max="5" width="18.28515625" style="138" customWidth="1"/>
    <col min="6" max="6" width="16" style="138" customWidth="1"/>
    <col min="7" max="7" width="19.5703125" style="138" hidden="1" customWidth="1"/>
    <col min="8" max="8" width="16" style="138" hidden="1" customWidth="1"/>
    <col min="9" max="9" width="19.42578125" style="138" hidden="1" customWidth="1"/>
    <col min="10" max="10" width="20.28515625" style="138" hidden="1" customWidth="1"/>
    <col min="11" max="13" width="21.5703125" style="138" hidden="1" customWidth="1"/>
    <col min="14" max="14" width="21.5703125" style="138" customWidth="1"/>
    <col min="15" max="86" width="16" style="138" customWidth="1"/>
    <col min="87" max="16384" width="11.42578125" style="138"/>
  </cols>
  <sheetData>
    <row r="1" spans="1:15" s="136" customFormat="1" ht="28.5" customHeight="1">
      <c r="A1" s="1235" t="str">
        <f>Cover!B3</f>
        <v>SPEC. NO.:  CC/NT/G-COND/DOM/A02/25/01011</v>
      </c>
      <c r="B1" s="1235"/>
      <c r="C1" s="134"/>
      <c r="D1" s="1238" t="s">
        <v>514</v>
      </c>
      <c r="E1" s="1238"/>
      <c r="F1" s="135"/>
    </row>
    <row r="2" spans="1:15" s="136" customFormat="1" ht="23.25" customHeight="1">
      <c r="A2" s="1236"/>
      <c r="B2" s="1236"/>
      <c r="C2" s="1236"/>
      <c r="D2" s="1236"/>
      <c r="E2" s="1236"/>
      <c r="F2" s="1236"/>
      <c r="G2" s="1236"/>
      <c r="H2" s="1236"/>
      <c r="I2" s="1236"/>
      <c r="J2" s="1236"/>
      <c r="K2" s="135"/>
      <c r="L2" s="135"/>
      <c r="M2" s="135"/>
      <c r="N2" s="135"/>
      <c r="O2" s="135"/>
    </row>
    <row r="3" spans="1:15" ht="54" customHeight="1">
      <c r="A3" s="1211" t="str">
        <f>Cover!B2</f>
        <v>Conductor Package CD02 for supply of balance quantity of ACSR MOOSE Conductor for part of Diding – Dhalkebar – Bathnaha Transmission Line corresponding to Tower Package- TW02 associated with Arun-3 HEP in Nepal under Consultancy services to SAPDC.</v>
      </c>
      <c r="B3" s="1211"/>
      <c r="C3" s="1211"/>
      <c r="D3" s="1211"/>
      <c r="E3" s="1211"/>
      <c r="F3" s="137"/>
      <c r="G3" s="137"/>
      <c r="H3" s="137"/>
      <c r="I3" s="137"/>
      <c r="J3" s="137"/>
      <c r="K3" s="137"/>
      <c r="L3" s="137"/>
    </row>
    <row r="4" spans="1:15" ht="15" customHeight="1">
      <c r="A4" s="137"/>
      <c r="B4" s="137"/>
      <c r="C4" s="137"/>
      <c r="D4" s="137"/>
      <c r="E4" s="137"/>
      <c r="F4" s="137"/>
      <c r="G4" s="137"/>
      <c r="H4" s="137"/>
      <c r="I4" s="137"/>
      <c r="J4" s="137"/>
      <c r="K4" s="137"/>
      <c r="L4" s="137"/>
    </row>
    <row r="5" spans="1:15" ht="19.5" customHeight="1">
      <c r="A5" s="1237" t="s">
        <v>400</v>
      </c>
      <c r="B5" s="1237"/>
      <c r="C5" s="1237"/>
      <c r="D5" s="1237"/>
      <c r="E5" s="1237"/>
    </row>
    <row r="6" spans="1:15" ht="19.5" customHeight="1"/>
    <row r="7" spans="1:15" ht="20.100000000000001" customHeight="1">
      <c r="A7" s="1143" t="str">
        <f>'Sch-1a'!A6:A6</f>
        <v>Bidder’s Name and Address (Qualified Licensee) :</v>
      </c>
      <c r="B7" s="1143"/>
      <c r="C7" s="140" t="s">
        <v>20</v>
      </c>
    </row>
    <row r="8" spans="1:15" ht="20.100000000000001" customHeight="1">
      <c r="A8" s="1143">
        <f>'Sch-1a'!A7:A7</f>
        <v>0</v>
      </c>
      <c r="B8" s="1143"/>
      <c r="C8" s="141" t="s">
        <v>21</v>
      </c>
    </row>
    <row r="9" spans="1:15" ht="20.100000000000001" customHeight="1">
      <c r="A9" s="127"/>
      <c r="B9" s="115"/>
      <c r="C9" s="141" t="s">
        <v>115</v>
      </c>
    </row>
    <row r="10" spans="1:15" ht="20.100000000000001" customHeight="1">
      <c r="A10" s="127" t="s">
        <v>114</v>
      </c>
      <c r="B10" s="115">
        <f>'Sch-1a'!B9</f>
        <v>0</v>
      </c>
      <c r="C10" s="141" t="s">
        <v>22</v>
      </c>
    </row>
    <row r="11" spans="1:15" ht="20.100000000000001" customHeight="1">
      <c r="A11" s="123"/>
      <c r="B11" s="115">
        <f>'Sch-1a'!B10</f>
        <v>0</v>
      </c>
      <c r="C11" s="141" t="s">
        <v>116</v>
      </c>
    </row>
    <row r="12" spans="1:15" ht="16.149999999999999" customHeight="1">
      <c r="A12" s="123"/>
      <c r="B12" s="115">
        <f>'Sch-1a'!B11</f>
        <v>0</v>
      </c>
      <c r="C12" s="141" t="s">
        <v>117</v>
      </c>
      <c r="E12" s="143"/>
    </row>
    <row r="13" spans="1:15" ht="10.15" customHeight="1">
      <c r="A13" s="143"/>
      <c r="B13" s="144"/>
      <c r="C13" s="142"/>
      <c r="D13" s="141"/>
      <c r="E13" s="143"/>
    </row>
    <row r="14" spans="1:15" ht="9.6" customHeight="1">
      <c r="A14" s="143"/>
      <c r="B14" s="144">
        <f>'Sch-1a'!B13</f>
        <v>0</v>
      </c>
      <c r="C14" s="142"/>
      <c r="D14" s="141"/>
      <c r="E14" s="143"/>
    </row>
    <row r="15" spans="1:15" ht="15.6" customHeight="1" thickBot="1">
      <c r="A15" s="143"/>
      <c r="B15" s="144"/>
      <c r="C15" s="142"/>
      <c r="D15" s="1239"/>
      <c r="E15" s="1239"/>
    </row>
    <row r="16" spans="1:15" ht="22.5" customHeight="1">
      <c r="A16" s="145" t="s">
        <v>6</v>
      </c>
      <c r="B16" s="146" t="s">
        <v>477</v>
      </c>
      <c r="C16" s="1255" t="s">
        <v>549</v>
      </c>
      <c r="D16" s="1256"/>
      <c r="E16" s="1257"/>
      <c r="K16" s="864"/>
      <c r="L16" s="864"/>
      <c r="M16" s="864"/>
      <c r="N16" s="864"/>
    </row>
    <row r="17" spans="1:88" ht="21" customHeight="1">
      <c r="A17" s="147" t="s">
        <v>473</v>
      </c>
      <c r="B17" s="1242" t="s">
        <v>480</v>
      </c>
      <c r="C17" s="1243"/>
      <c r="D17" s="1243"/>
      <c r="E17" s="1244"/>
      <c r="K17" s="730"/>
      <c r="L17" s="730"/>
      <c r="M17" s="730"/>
      <c r="N17" s="730"/>
    </row>
    <row r="18" spans="1:88" ht="49.9" customHeight="1" thickBot="1">
      <c r="A18" s="728"/>
      <c r="B18" s="1021"/>
      <c r="C18" s="1258"/>
      <c r="D18" s="1259"/>
      <c r="E18" s="1260"/>
      <c r="G18" s="734">
        <f>'Sch-1a'!I23</f>
        <v>0</v>
      </c>
      <c r="H18" s="734" t="e">
        <f>'Sch-1a'!#REF!</f>
        <v>#REF!</v>
      </c>
      <c r="I18" s="734"/>
      <c r="J18" s="734" t="e">
        <f>'Sch-1a'!#REF!</f>
        <v>#REF!</v>
      </c>
      <c r="K18" s="851">
        <f>'Letter of Discount'!I54</f>
        <v>1</v>
      </c>
      <c r="L18" s="730"/>
      <c r="M18" s="730"/>
      <c r="N18" s="730"/>
    </row>
    <row r="19" spans="1:88" ht="54" customHeight="1" thickBot="1">
      <c r="A19" s="729"/>
      <c r="B19" s="1240"/>
      <c r="C19" s="1241"/>
      <c r="D19" s="1253"/>
      <c r="E19" s="1254"/>
      <c r="G19" s="764"/>
      <c r="H19" s="765"/>
      <c r="I19" s="765"/>
      <c r="J19" s="765"/>
      <c r="K19" s="860" t="e">
        <f>C18*(G18+H18+J18)*K18</f>
        <v>#REF!</v>
      </c>
      <c r="L19" s="863" t="s">
        <v>431</v>
      </c>
      <c r="M19" s="730"/>
      <c r="N19" s="730"/>
    </row>
    <row r="20" spans="1:88" ht="34.5" customHeight="1">
      <c r="A20" s="147" t="s">
        <v>474</v>
      </c>
      <c r="B20" s="1242" t="s">
        <v>481</v>
      </c>
      <c r="C20" s="1243"/>
      <c r="D20" s="1251"/>
      <c r="E20" s="1252"/>
      <c r="G20" s="764"/>
      <c r="H20" s="765"/>
      <c r="I20" s="765"/>
      <c r="J20" s="765"/>
      <c r="K20" s="765"/>
      <c r="L20" s="730"/>
      <c r="M20" s="730"/>
      <c r="N20" s="731"/>
    </row>
    <row r="21" spans="1:88" ht="63" customHeight="1">
      <c r="A21" s="729"/>
      <c r="B21" s="1021"/>
      <c r="C21" s="1258"/>
      <c r="D21" s="1259"/>
      <c r="E21" s="1260"/>
      <c r="G21" s="764"/>
      <c r="H21" s="765"/>
      <c r="I21" s="765"/>
      <c r="J21" s="765"/>
      <c r="K21" s="765"/>
      <c r="L21" s="730"/>
      <c r="M21" s="730"/>
      <c r="N21" s="730"/>
    </row>
    <row r="22" spans="1:88" ht="60" customHeight="1" thickBot="1">
      <c r="A22" s="729"/>
      <c r="B22" s="1247"/>
      <c r="C22" s="1248"/>
      <c r="D22" s="1249"/>
      <c r="E22" s="1250"/>
      <c r="G22" s="764"/>
      <c r="H22" s="765"/>
      <c r="I22" s="765"/>
      <c r="J22" s="765"/>
      <c r="K22" s="765"/>
      <c r="L22" s="730"/>
      <c r="M22" s="730"/>
      <c r="N22" s="730"/>
    </row>
    <row r="23" spans="1:88" ht="53.25" customHeight="1" thickBot="1">
      <c r="A23" s="729"/>
      <c r="B23" s="1247"/>
      <c r="C23" s="1265"/>
      <c r="D23" s="1263"/>
      <c r="E23" s="1264"/>
      <c r="G23" s="764"/>
      <c r="H23" s="765"/>
      <c r="I23" s="765"/>
      <c r="J23" s="765"/>
      <c r="K23" s="860"/>
      <c r="L23" s="863"/>
      <c r="M23" s="730"/>
      <c r="N23" s="730"/>
      <c r="CJ23" s="509"/>
    </row>
    <row r="24" spans="1:88" ht="21" customHeight="1">
      <c r="A24" s="147" t="s">
        <v>475</v>
      </c>
      <c r="B24" s="1242" t="s">
        <v>482</v>
      </c>
      <c r="C24" s="1243"/>
      <c r="D24" s="1251"/>
      <c r="E24" s="1252"/>
      <c r="G24" s="764"/>
      <c r="H24" s="765"/>
      <c r="I24" s="765"/>
      <c r="J24" s="765"/>
      <c r="K24" s="765"/>
      <c r="L24" s="730"/>
      <c r="M24" s="730"/>
      <c r="N24" s="730"/>
    </row>
    <row r="25" spans="1:88" ht="92.45" customHeight="1" thickBot="1">
      <c r="B25" s="1021"/>
      <c r="C25" s="1258"/>
      <c r="D25" s="1259"/>
      <c r="E25" s="1260"/>
      <c r="G25" s="764"/>
      <c r="H25" s="765"/>
      <c r="I25" s="765"/>
      <c r="J25" s="765"/>
      <c r="K25" s="765"/>
      <c r="L25" s="730"/>
      <c r="M25" s="730"/>
      <c r="N25" s="730"/>
    </row>
    <row r="26" spans="1:88" ht="46.9" customHeight="1" thickBot="1">
      <c r="A26" s="729"/>
      <c r="B26" s="1247"/>
      <c r="C26" s="1248"/>
      <c r="D26" s="1249"/>
      <c r="E26" s="1250"/>
      <c r="F26" s="148"/>
      <c r="G26" s="766"/>
      <c r="H26" s="852">
        <f>'Letter of Discount'!J54</f>
        <v>1</v>
      </c>
      <c r="I26" s="854"/>
      <c r="J26" s="855"/>
      <c r="K26" s="861">
        <f>D26*H26</f>
        <v>0</v>
      </c>
      <c r="L26" s="863" t="s">
        <v>430</v>
      </c>
      <c r="M26" s="730"/>
      <c r="N26" s="730"/>
    </row>
    <row r="27" spans="1:88" ht="22.5" hidden="1" customHeight="1">
      <c r="A27" s="147"/>
      <c r="B27" s="1242"/>
      <c r="C27" s="1243"/>
      <c r="D27" s="1274"/>
      <c r="E27" s="1275"/>
      <c r="F27" s="148"/>
      <c r="G27" s="767" t="e">
        <f>'Sch-2'!#REF!</f>
        <v>#REF!</v>
      </c>
      <c r="H27" s="853" t="e">
        <f>'Sch-3'!#REF!</f>
        <v>#REF!</v>
      </c>
      <c r="I27" s="767" t="e">
        <f>#REF!</f>
        <v>#REF!</v>
      </c>
      <c r="J27" s="768">
        <f>'Sch-4c'!Q20</f>
        <v>0</v>
      </c>
      <c r="K27" s="862" t="e">
        <f>G27*G29+H27*H29+I27*I29+J27*J29</f>
        <v>#REF!</v>
      </c>
      <c r="L27" s="863" t="s">
        <v>429</v>
      </c>
      <c r="M27" s="730"/>
      <c r="N27" s="730"/>
    </row>
    <row r="28" spans="1:88" ht="73.900000000000006" hidden="1" customHeight="1">
      <c r="A28" s="993" t="s">
        <v>476</v>
      </c>
      <c r="B28" s="1021" t="s">
        <v>483</v>
      </c>
      <c r="C28" s="1258"/>
      <c r="D28" s="1259"/>
      <c r="E28" s="1260"/>
      <c r="F28" s="148"/>
      <c r="G28" s="994"/>
      <c r="H28" s="919"/>
      <c r="I28" s="994"/>
      <c r="J28" s="995"/>
      <c r="K28" s="996"/>
      <c r="L28" s="863"/>
      <c r="M28" s="730"/>
      <c r="N28" s="730"/>
    </row>
    <row r="29" spans="1:88" ht="50.45" hidden="1" customHeight="1" thickBot="1">
      <c r="A29" s="738"/>
      <c r="B29" s="1247"/>
      <c r="C29" s="1248"/>
      <c r="D29" s="1249"/>
      <c r="E29" s="1250"/>
      <c r="G29" s="859">
        <f>'Letter of Discount'!K54</f>
        <v>1</v>
      </c>
      <c r="H29" s="856">
        <f>'Letter of Discount'!L54</f>
        <v>1</v>
      </c>
      <c r="I29" s="857">
        <f>'Letter of Discount'!O54</f>
        <v>1</v>
      </c>
      <c r="J29" s="858">
        <f>'Letter of Discount'!P54</f>
        <v>1</v>
      </c>
      <c r="K29" s="769"/>
    </row>
    <row r="30" spans="1:88" ht="20.100000000000001" customHeight="1" thickBot="1">
      <c r="A30" s="1261" t="s">
        <v>500</v>
      </c>
      <c r="B30" s="1266" t="s">
        <v>502</v>
      </c>
      <c r="C30" s="1267"/>
      <c r="D30" s="1268"/>
      <c r="E30" s="1269"/>
      <c r="G30" s="764"/>
      <c r="H30" s="764"/>
      <c r="I30" s="764"/>
      <c r="J30" s="764"/>
      <c r="K30" s="860" t="e">
        <f>SUM(K19:K29)</f>
        <v>#REF!</v>
      </c>
    </row>
    <row r="31" spans="1:88" ht="142.9" customHeight="1" thickBot="1">
      <c r="A31" s="1262"/>
      <c r="B31" s="1270"/>
      <c r="C31" s="1271"/>
      <c r="D31" s="1272"/>
      <c r="E31" s="1273"/>
    </row>
    <row r="32" spans="1:88" ht="15.75" customHeight="1">
      <c r="B32" s="149"/>
      <c r="C32" s="150"/>
      <c r="D32" s="151"/>
      <c r="E32" s="151"/>
    </row>
    <row r="33" spans="1:6" ht="9.75" customHeight="1">
      <c r="A33" s="152"/>
      <c r="B33" s="152"/>
      <c r="C33" s="153"/>
      <c r="D33" s="152"/>
      <c r="E33" s="152"/>
    </row>
    <row r="34" spans="1:6" ht="23.25" customHeight="1">
      <c r="A34" s="144"/>
      <c r="B34" s="1246"/>
      <c r="C34" s="1246"/>
      <c r="D34" s="1246"/>
      <c r="E34" s="1246"/>
    </row>
    <row r="35" spans="1:6" ht="15" customHeight="1">
      <c r="A35" s="154"/>
      <c r="B35" s="154"/>
      <c r="C35" s="155"/>
      <c r="D35" s="154"/>
      <c r="E35" s="154"/>
    </row>
    <row r="36" spans="1:6" ht="19.5" customHeight="1">
      <c r="A36" s="161" t="s">
        <v>3</v>
      </c>
      <c r="B36" s="156">
        <f>'Sch-1a'!B32</f>
        <v>0</v>
      </c>
      <c r="C36" s="135" t="s">
        <v>120</v>
      </c>
      <c r="D36" s="1245">
        <f>'Name of Bidder'!C42</f>
        <v>0</v>
      </c>
      <c r="E36" s="1245"/>
      <c r="F36" s="158"/>
    </row>
    <row r="37" spans="1:6" ht="19.5" customHeight="1">
      <c r="A37" s="161" t="s">
        <v>4</v>
      </c>
      <c r="B37" s="156">
        <f>'Sch-1a'!B33</f>
        <v>0</v>
      </c>
      <c r="C37" s="135" t="s">
        <v>110</v>
      </c>
      <c r="D37" s="1245">
        <f>'Name of Bidder'!C43</f>
        <v>0</v>
      </c>
      <c r="E37" s="1245"/>
      <c r="F37" s="158"/>
    </row>
    <row r="38" spans="1:6" ht="19.5" customHeight="1">
      <c r="A38" s="152"/>
      <c r="B38" s="152"/>
      <c r="D38" s="152"/>
      <c r="E38" s="152"/>
      <c r="F38" s="158"/>
    </row>
    <row r="39" spans="1:6" ht="19.5" customHeight="1">
      <c r="A39" s="152"/>
      <c r="B39" s="152"/>
      <c r="D39" s="152"/>
      <c r="E39" s="152"/>
      <c r="F39" s="158"/>
    </row>
    <row r="40" spans="1:6" ht="19.5" customHeight="1">
      <c r="A40" s="158"/>
      <c r="B40" s="158"/>
      <c r="D40" s="152"/>
      <c r="E40" s="152"/>
      <c r="F40" s="158"/>
    </row>
    <row r="41" spans="1:6" ht="43.5" customHeight="1">
      <c r="A41" s="158"/>
      <c r="B41" s="158"/>
      <c r="C41" s="159"/>
      <c r="D41" s="158"/>
      <c r="E41" s="160"/>
      <c r="F41" s="158"/>
    </row>
    <row r="42" spans="1:6" ht="43.5" customHeight="1">
      <c r="A42" s="158"/>
      <c r="B42" s="158"/>
      <c r="C42" s="159"/>
      <c r="D42" s="158"/>
      <c r="E42" s="160"/>
      <c r="F42" s="158"/>
    </row>
  </sheetData>
  <sheetProtection algorithmName="SHA-512" hashValue="YREWFIXot7NU5KLYohkpxtGUtq9qzqX1/GSfRripqi5EnHQMoVMAupiNzG+p4JpLl978AwDaFXl09kzLUNuPLA==" saltValue="StlkdvhV6RAokhko/fgqJg==" spinCount="100000" sheet="1" selectLockedCells="1"/>
  <customSheetViews>
    <customSheetView guid="{D16ECB37-EC28-43FE-BD47-3A7114793C46}" scale="80" showPageBreaks="1" showGridLines="0" zeroValues="0" printArea="1" hiddenRows="1" hiddenColumns="1" view="pageBreakPreview">
      <selection activeCell="B25" sqref="B25"/>
      <pageMargins left="0.25" right="0.25" top="0.75" bottom="0.25" header="0.5" footer="0.25"/>
      <printOptions horizontalCentered="1"/>
      <pageSetup scale="68" orientation="portrait" r:id="rId1"/>
      <headerFooter alignWithMargins="0">
        <oddFooter>&amp;R&amp;"Arial,Bold"&amp;12PAGE &amp;P of &amp;N</oddFooter>
      </headerFooter>
    </customSheetView>
    <customSheetView guid="{3A279989-B775-4FE0-B80B-D9B19EF06FB8}" scale="80" showPageBreaks="1" showGridLines="0" zeroValues="0" printArea="1" hiddenRows="1" hiddenColumns="1" view="pageBreakPreview" topLeftCell="A4">
      <selection activeCell="B25" sqref="B25"/>
      <pageMargins left="0.25" right="0.25" top="0.75" bottom="0.25" header="0.5" footer="0.25"/>
      <printOptions horizontalCentered="1"/>
      <pageSetup scale="68" orientation="portrait" r:id="rId2"/>
      <headerFooter alignWithMargins="0">
        <oddFooter>&amp;R&amp;"Arial,Bold"&amp;12PAGE &amp;P of &amp;N</oddFooter>
      </headerFooter>
    </customSheetView>
    <customSheetView guid="{94091156-7D66-41B0-B463-5F36D4BD634D}" scale="80" showPageBreaks="1" showGridLines="0" zeroValues="0" printArea="1" hiddenColumns="1" view="pageBreakPreview">
      <selection activeCell="B18" sqref="B18"/>
      <pageMargins left="0.25" right="0.25" top="0.75" bottom="0.25" header="0.5" footer="0.25"/>
      <printOptions horizontalCentered="1"/>
      <pageSetup scale="68" orientation="portrait" r:id="rId3"/>
      <headerFooter alignWithMargins="0">
        <oddFooter>&amp;R&amp;"Arial,Bold"&amp;12PAGE &amp;P of &amp;N</oddFooter>
      </headerFooter>
    </customSheetView>
    <customSheetView guid="{67D3F443-CBF6-4C3B-9EBA-4FC7CEE92243}" scale="80" showPageBreaks="1" showGridLines="0" zeroValues="0" printArea="1" hiddenColumns="1" view="pageBreakPreview" topLeftCell="A16">
      <selection activeCell="C17" sqref="C17"/>
      <pageMargins left="0.25" right="0.25" top="0.75" bottom="0.25" header="0.5" footer="0.25"/>
      <printOptions horizontalCentered="1"/>
      <pageSetup scale="68" orientation="portrait" r:id="rId4"/>
      <headerFooter alignWithMargins="0">
        <oddFooter>&amp;R&amp;"Arial,Bold"&amp;12PAGE &amp;P of &amp;N</oddFooter>
      </headerFooter>
    </customSheetView>
    <customSheetView guid="{8FC47E04-BCF9-4504-9FDA-F8529AE0A203}" scale="80" showPageBreaks="1" showGridLines="0" zeroValues="0" printArea="1" hiddenColumns="1" view="pageBreakPreview">
      <selection activeCell="C17" sqref="C17"/>
      <pageMargins left="0.25" right="0.25" top="0.75" bottom="0.25" header="0.5" footer="0.25"/>
      <printOptions horizontalCentered="1"/>
      <pageSetup scale="68" orientation="portrait" r:id="rId5"/>
      <headerFooter alignWithMargins="0">
        <oddFooter>&amp;R&amp;"Arial,Bold"&amp;12PAGE &amp;P of &amp;N</oddFooter>
      </headerFooter>
    </customSheetView>
    <customSheetView guid="{B1DC5269-D889-4438-853D-005C3B580A35}" scale="76" showGridLines="0" zeroValues="0" hiddenColumns="1" topLeftCell="A34">
      <selection activeCell="C17" sqref="C17"/>
      <rowBreaks count="1" manualBreakCount="1">
        <brk id="41" max="5" man="1"/>
      </rowBreaks>
      <pageMargins left="0.25" right="0.25" top="0.75" bottom="0.25" header="0.5" footer="0.25"/>
      <printOptions horizontalCentered="1"/>
      <pageSetup scale="70" orientation="portrait" r:id="rId6"/>
      <headerFooter alignWithMargins="0">
        <oddFooter>&amp;R&amp;"Arial,Bold"&amp;12PAGE &amp;P of &amp;N</oddFooter>
      </headerFooter>
    </customSheetView>
    <customSheetView guid="{A0F82AFD-A75A-45C4-A55A-D8EC84E8392D}" scale="76" showGridLines="0" zeroValues="0" printArea="1" hiddenColumns="1" topLeftCell="C7">
      <selection activeCell="C22" sqref="C22"/>
      <rowBreaks count="1" manualBreakCount="1">
        <brk id="41" max="5" man="1"/>
      </rowBreaks>
      <pageMargins left="0.25" right="0.25" top="0.75" bottom="0.25" header="0.5" footer="0.25"/>
      <printOptions horizontalCentered="1"/>
      <pageSetup scale="70" orientation="portrait" r:id="rId7"/>
      <headerFooter alignWithMargins="0">
        <oddFooter>&amp;R&amp;"Arial,Bold"&amp;12PAGE &amp;P of &amp;N</oddFooter>
      </headerFooter>
    </customSheetView>
    <customSheetView guid="{334BFE7B-729F-4B5F-BBFA-FE5871D8551A}" scale="76" showGridLines="0" zeroValues="0" hiddenColumns="1" topLeftCell="A7">
      <selection activeCell="C17" sqref="C17"/>
      <rowBreaks count="1" manualBreakCount="1">
        <brk id="41" max="5" man="1"/>
      </rowBreaks>
      <pageMargins left="0.42" right="0.26" top="0.71" bottom="0.511811023622047" header="0.44" footer="0.27559055118110198"/>
      <printOptions horizontalCentered="1"/>
      <pageSetup scale="65" orientation="portrait" r:id="rId8"/>
      <headerFooter alignWithMargins="0">
        <oddFooter>&amp;R&amp;"Arial,Bold"&amp;12PAGE &amp;P of &amp;N</oddFooter>
      </headerFooter>
    </customSheetView>
    <customSheetView guid="{F34A69E2-31EE-443F-8E78-A31E3AA3BE2B}" scale="76" showGridLines="0" zeroValues="0" hiddenColumns="1" topLeftCell="A37">
      <selection activeCell="C17" sqref="C17"/>
      <rowBreaks count="1" manualBreakCount="1">
        <brk id="41" max="5" man="1"/>
      </rowBreaks>
      <pageMargins left="0.42" right="0.26" top="0.71" bottom="0.511811023622047" header="0.44" footer="0.27559055118110198"/>
      <printOptions horizontalCentered="1"/>
      <pageSetup scale="65" orientation="portrait" r:id="rId9"/>
      <headerFooter alignWithMargins="0">
        <oddFooter>&amp;R&amp;"Arial,Bold"&amp;12PAGE &amp;P of &amp;N</oddFooter>
      </headerFooter>
    </customSheetView>
    <customSheetView guid="{C5506FC7-8A4D-43D0-A0D5-B323816310B7}" scale="76" showGridLines="0" zeroValues="0" printArea="1" hiddenColumns="1">
      <selection activeCell="C17" sqref="C17"/>
      <rowBreaks count="1" manualBreakCount="1">
        <brk id="41" max="5" man="1"/>
      </rowBreaks>
      <pageMargins left="0.42" right="0.26" top="0.71" bottom="0.511811023622047" header="0.44" footer="0.27559055118110198"/>
      <printOptions horizontalCentered="1"/>
      <pageSetup scale="65" orientation="portrait" r:id="rId10"/>
      <headerFooter alignWithMargins="0">
        <oddFooter>&amp;R&amp;"Arial,Bold"&amp;12PAGE &amp;P of &amp;N</oddFooter>
      </headerFooter>
    </customSheetView>
    <customSheetView guid="{3E286A90-B39B-4EF7-ADAF-AD9055F4EE3F}" scale="76" showGridLines="0" zeroValues="0" hiddenColumns="1" topLeftCell="A8">
      <selection activeCell="C17" sqref="C17"/>
      <rowBreaks count="1" manualBreakCount="1">
        <brk id="41" max="5" man="1"/>
      </rowBreaks>
      <pageMargins left="0.25" right="0.25" top="0.75" bottom="0.25" header="0.5" footer="0.25"/>
      <printOptions horizontalCentered="1"/>
      <pageSetup scale="70" orientation="portrait" r:id="rId11"/>
      <headerFooter alignWithMargins="0">
        <oddFooter>&amp;R&amp;"Arial,Bold"&amp;12PAGE &amp;P of &amp;N</oddFooter>
      </headerFooter>
    </customSheetView>
    <customSheetView guid="{F9C00FCC-B928-44A4-AE8D-3790B3A7FE91}" scale="76" showGridLines="0" zeroValues="0" hiddenColumns="1" topLeftCell="A16">
      <selection activeCell="C25" sqref="C25"/>
      <rowBreaks count="1" manualBreakCount="1">
        <brk id="41" max="5" man="1"/>
      </rowBreaks>
      <pageMargins left="0.25" right="0.25" top="0.75" bottom="0.25" header="0.5" footer="0.25"/>
      <printOptions horizontalCentered="1"/>
      <pageSetup scale="70" orientation="portrait" r:id="rId12"/>
      <headerFooter alignWithMargins="0">
        <oddFooter>&amp;R&amp;"Arial,Bold"&amp;12PAGE &amp;P of &amp;N</oddFooter>
      </headerFooter>
    </customSheetView>
    <customSheetView guid="{F9504563-F4B8-4B08-8DF4-BD6D3D1F49DF}" scale="76" showGridLines="0" zeroValues="0" hiddenColumns="1" topLeftCell="A19">
      <selection activeCell="C22" sqref="C22"/>
      <rowBreaks count="1" manualBreakCount="1">
        <brk id="41" max="5" man="1"/>
      </rowBreaks>
      <pageMargins left="0.25" right="0.25" top="0.75" bottom="0.25" header="0.5" footer="0.25"/>
      <printOptions horizontalCentered="1"/>
      <pageSetup scale="70" orientation="portrait" r:id="rId13"/>
      <headerFooter alignWithMargins="0">
        <oddFooter>&amp;R&amp;"Arial,Bold"&amp;12PAGE &amp;P of &amp;N</oddFooter>
      </headerFooter>
    </customSheetView>
    <customSheetView guid="{AB88AE96-2A5B-4A72-8703-28C9E47DF5A8}" scale="80" showPageBreaks="1" showGridLines="0" zeroValues="0" printArea="1" hiddenColumns="1" view="pageBreakPreview">
      <selection activeCell="C17" sqref="C17"/>
      <pageMargins left="0.25" right="0.25" top="0.75" bottom="0.25" header="0.5" footer="0.25"/>
      <printOptions horizontalCentered="1"/>
      <pageSetup scale="68" orientation="portrait" r:id="rId14"/>
      <headerFooter alignWithMargins="0">
        <oddFooter>&amp;R&amp;"Arial,Bold"&amp;12PAGE &amp;P of &amp;N</oddFooter>
      </headerFooter>
    </customSheetView>
    <customSheetView guid="{BAC42A29-45E6-4402-B726-C3D139198BC5}" scale="80" showPageBreaks="1" showGridLines="0" zeroValues="0" printArea="1" hiddenColumns="1" view="pageBreakPreview" topLeftCell="A27">
      <selection activeCell="C28" sqref="C28:E28"/>
      <pageMargins left="0.25" right="0.25" top="0.75" bottom="0.25" header="0.5" footer="0.25"/>
      <printOptions horizontalCentered="1"/>
      <pageSetup scale="68" orientation="portrait" r:id="rId15"/>
      <headerFooter alignWithMargins="0">
        <oddFooter>&amp;R&amp;"Arial,Bold"&amp;12PAGE &amp;P of &amp;N</oddFooter>
      </headerFooter>
    </customSheetView>
    <customSheetView guid="{1D1BEC92-0584-42FC-833F-7509E5F404C5}" scale="80" showPageBreaks="1" showGridLines="0" zeroValues="0" printArea="1" hiddenRows="1" hiddenColumns="1" view="pageBreakPreview" topLeftCell="A4">
      <selection activeCell="B25" sqref="B25"/>
      <pageMargins left="0.25" right="0.25" top="0.75" bottom="0.25" header="0.5" footer="0.25"/>
      <printOptions horizontalCentered="1"/>
      <pageSetup scale="68" orientation="portrait" r:id="rId16"/>
      <headerFooter alignWithMargins="0">
        <oddFooter>&amp;R&amp;"Arial,Bold"&amp;12PAGE &amp;P of &amp;N</oddFooter>
      </headerFooter>
    </customSheetView>
  </customSheetViews>
  <mergeCells count="33">
    <mergeCell ref="A30:A31"/>
    <mergeCell ref="D23:E23"/>
    <mergeCell ref="D26:E26"/>
    <mergeCell ref="B24:E24"/>
    <mergeCell ref="B27:C27"/>
    <mergeCell ref="B23:C23"/>
    <mergeCell ref="B29:C29"/>
    <mergeCell ref="B30:E31"/>
    <mergeCell ref="D29:E29"/>
    <mergeCell ref="D27:E27"/>
    <mergeCell ref="B26:C26"/>
    <mergeCell ref="C25:E25"/>
    <mergeCell ref="C28:E28"/>
    <mergeCell ref="D15:E15"/>
    <mergeCell ref="B19:C19"/>
    <mergeCell ref="B17:E17"/>
    <mergeCell ref="D37:E37"/>
    <mergeCell ref="D36:E36"/>
    <mergeCell ref="B34:E34"/>
    <mergeCell ref="B22:C22"/>
    <mergeCell ref="D22:E22"/>
    <mergeCell ref="B20:E20"/>
    <mergeCell ref="D19:E19"/>
    <mergeCell ref="C16:E16"/>
    <mergeCell ref="C18:E18"/>
    <mergeCell ref="C21:E21"/>
    <mergeCell ref="A8:B8"/>
    <mergeCell ref="A1:B1"/>
    <mergeCell ref="A2:J2"/>
    <mergeCell ref="A3:E3"/>
    <mergeCell ref="A5:E5"/>
    <mergeCell ref="A7:B7"/>
    <mergeCell ref="D1:E1"/>
  </mergeCells>
  <printOptions horizontalCentered="1"/>
  <pageMargins left="0.25" right="0.25" top="0.75" bottom="0.25" header="0.5" footer="0.25"/>
  <pageSetup scale="68" orientation="portrait" r:id="rId17"/>
  <headerFooter alignWithMargins="0">
    <oddFooter>&amp;R&amp;"Arial,Bold"&amp;12PAGE &amp;P of &amp;N</oddFooter>
  </headerFooter>
  <drawing r:id="rId18"/>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AB68"/>
  <sheetViews>
    <sheetView showGridLines="0" showZeros="0" view="pageBreakPreview" topLeftCell="A10" zoomScale="85" zoomScaleNormal="85" zoomScaleSheetLayoutView="85" workbookViewId="0">
      <selection activeCell="D13" sqref="D13"/>
    </sheetView>
  </sheetViews>
  <sheetFormatPr defaultColWidth="11.42578125" defaultRowHeight="15.75"/>
  <cols>
    <col min="1" max="1" width="10.42578125" style="163" customWidth="1"/>
    <col min="2" max="2" width="54.85546875" style="163" customWidth="1"/>
    <col min="3" max="3" width="9.5703125" style="163" customWidth="1"/>
    <col min="4" max="4" width="21.5703125" style="163" customWidth="1"/>
    <col min="5" max="5" width="24.42578125" style="163" customWidth="1"/>
    <col min="6" max="6" width="11.42578125" style="163"/>
    <col min="7" max="7" width="18.85546875" style="163" bestFit="1" customWidth="1"/>
    <col min="8" max="9" width="11.42578125" style="163"/>
    <col min="10" max="10" width="11.42578125" style="163" customWidth="1"/>
    <col min="11" max="11" width="11.42578125" style="163"/>
    <col min="12" max="12" width="11.42578125" style="163" hidden="1" customWidth="1"/>
    <col min="13" max="80" width="11.42578125" style="163" customWidth="1"/>
    <col min="81" max="16384" width="11.42578125" style="163"/>
  </cols>
  <sheetData>
    <row r="1" spans="1:28" s="190" customFormat="1" ht="20.25" customHeight="1">
      <c r="A1" s="1196" t="str">
        <f>'Sch-4'!A1</f>
        <v>SPEC. NO.:  CC/NT/G-COND/DOM/A02/25/01011</v>
      </c>
      <c r="B1" s="1196"/>
      <c r="C1" s="189"/>
      <c r="D1" s="189"/>
      <c r="E1" s="162" t="s">
        <v>557</v>
      </c>
      <c r="G1" s="126"/>
      <c r="AB1" s="191" t="e">
        <f>INSTRUCTIONS!#REF!</f>
        <v>#REF!</v>
      </c>
    </row>
    <row r="2" spans="1:28" s="190" customFormat="1" ht="13.5" customHeight="1">
      <c r="A2" s="1298"/>
      <c r="B2" s="1298"/>
      <c r="C2" s="1298"/>
      <c r="D2" s="1298"/>
      <c r="E2" s="1298"/>
      <c r="F2" s="1298"/>
      <c r="G2" s="1298"/>
      <c r="H2" s="1298"/>
      <c r="I2" s="1298"/>
      <c r="J2" s="1298"/>
      <c r="K2" s="126"/>
      <c r="L2" s="126"/>
      <c r="M2" s="126"/>
      <c r="N2" s="126"/>
      <c r="O2" s="126"/>
      <c r="AB2" s="191" t="e">
        <f>INSTRUCTIONS!#REF!</f>
        <v>#REF!</v>
      </c>
    </row>
    <row r="3" spans="1:28" ht="63" customHeight="1">
      <c r="A3" s="1211" t="str">
        <f>Cover!B2</f>
        <v>Conductor Package CD02 for supply of balance quantity of ACSR MOOSE Conductor for part of Diding – Dhalkebar – Bathnaha Transmission Line corresponding to Tower Package- TW02 associated with Arun-3 HEP in Nepal under Consultancy services to SAPDC.</v>
      </c>
      <c r="B3" s="1211"/>
      <c r="C3" s="1211"/>
      <c r="D3" s="1211"/>
      <c r="E3" s="1211"/>
      <c r="AB3" s="164" t="e">
        <f>INSTRUCTIONS!#REF!</f>
        <v>#REF!</v>
      </c>
    </row>
    <row r="4" spans="1:28" s="165" customFormat="1" ht="9" customHeight="1">
      <c r="A4" s="192"/>
      <c r="B4" s="192"/>
      <c r="C4" s="192"/>
      <c r="D4" s="192"/>
      <c r="E4" s="192"/>
    </row>
    <row r="5" spans="1:28" ht="19.5" customHeight="1">
      <c r="A5" s="1299" t="s">
        <v>57</v>
      </c>
      <c r="B5" s="1299"/>
      <c r="C5" s="1299"/>
      <c r="D5" s="1299"/>
      <c r="E5" s="1299"/>
    </row>
    <row r="6" spans="1:28">
      <c r="A6" s="166"/>
      <c r="B6" s="166"/>
      <c r="C6" s="166"/>
      <c r="D6" s="166"/>
      <c r="E6" s="166"/>
    </row>
    <row r="7" spans="1:28" ht="15.6" customHeight="1">
      <c r="A7" s="1143" t="str">
        <f>'Sch-1a'!A6:A6</f>
        <v>Bidder’s Name and Address (Qualified Licensee) :</v>
      </c>
      <c r="B7" s="1143"/>
      <c r="C7" s="107"/>
      <c r="D7" s="121" t="s">
        <v>20</v>
      </c>
    </row>
    <row r="8" spans="1:28">
      <c r="A8" s="1143">
        <f>'Sch-1a'!A7:A7</f>
        <v>0</v>
      </c>
      <c r="B8" s="1143"/>
      <c r="C8" s="181"/>
      <c r="D8" s="141" t="s">
        <v>21</v>
      </c>
      <c r="L8" s="167">
        <v>0</v>
      </c>
    </row>
    <row r="9" spans="1:28">
      <c r="A9" s="127"/>
      <c r="B9" s="115"/>
      <c r="C9" s="107"/>
      <c r="D9" s="141" t="s">
        <v>115</v>
      </c>
      <c r="L9" s="167">
        <v>0</v>
      </c>
    </row>
    <row r="10" spans="1:28">
      <c r="A10" s="127" t="s">
        <v>114</v>
      </c>
      <c r="B10" s="115">
        <f>'Sch-1a'!B9</f>
        <v>0</v>
      </c>
      <c r="C10" s="107"/>
      <c r="D10" s="141" t="s">
        <v>22</v>
      </c>
      <c r="L10" s="167">
        <v>0</v>
      </c>
    </row>
    <row r="11" spans="1:28">
      <c r="A11" s="109"/>
      <c r="B11" s="115">
        <f>'Sch-1a'!B10</f>
        <v>0</v>
      </c>
      <c r="C11" s="107"/>
      <c r="D11" s="141" t="s">
        <v>116</v>
      </c>
      <c r="L11" s="167" t="s">
        <v>33</v>
      </c>
    </row>
    <row r="12" spans="1:28">
      <c r="A12" s="109"/>
      <c r="B12" s="115">
        <f>'Sch-1a'!B11</f>
        <v>0</v>
      </c>
      <c r="C12" s="166"/>
      <c r="D12" s="141" t="s">
        <v>117</v>
      </c>
    </row>
    <row r="13" spans="1:28">
      <c r="A13" s="109"/>
      <c r="B13" s="115">
        <f>'Sch-1a'!B12</f>
        <v>0</v>
      </c>
      <c r="C13" s="166"/>
      <c r="D13" s="141"/>
    </row>
    <row r="14" spans="1:28">
      <c r="A14" s="109"/>
      <c r="B14" s="115">
        <f>'Sch-1a'!B13</f>
        <v>0</v>
      </c>
      <c r="C14" s="166"/>
      <c r="D14" s="141"/>
    </row>
    <row r="15" spans="1:28" ht="16.5" thickBot="1">
      <c r="A15" s="109"/>
      <c r="B15" s="115"/>
      <c r="C15" s="166"/>
      <c r="D15" s="166"/>
      <c r="E15" s="166"/>
    </row>
    <row r="16" spans="1:28" ht="23.25" customHeight="1">
      <c r="A16" s="168" t="s">
        <v>6</v>
      </c>
      <c r="B16" s="1300" t="s">
        <v>18</v>
      </c>
      <c r="C16" s="1301"/>
      <c r="D16" s="1292" t="s">
        <v>488</v>
      </c>
      <c r="E16" s="1293"/>
    </row>
    <row r="17" spans="1:7" ht="21" customHeight="1">
      <c r="A17" s="169" t="s">
        <v>58</v>
      </c>
      <c r="B17" s="1302" t="s">
        <v>141</v>
      </c>
      <c r="C17" s="1303"/>
      <c r="D17" s="1303"/>
      <c r="E17" s="1283"/>
    </row>
    <row r="18" spans="1:7" ht="60" customHeight="1">
      <c r="A18" s="173"/>
      <c r="B18" s="1304" t="s">
        <v>489</v>
      </c>
      <c r="C18" s="1278"/>
      <c r="D18" s="513"/>
      <c r="E18" s="517">
        <f>'Sch-1a'!I27</f>
        <v>0</v>
      </c>
      <c r="G18" s="188"/>
    </row>
    <row r="19" spans="1:7" ht="21" customHeight="1">
      <c r="A19" s="170" t="s">
        <v>59</v>
      </c>
      <c r="B19" s="1280" t="s">
        <v>143</v>
      </c>
      <c r="C19" s="1281"/>
      <c r="D19" s="1282"/>
      <c r="E19" s="1283"/>
    </row>
    <row r="20" spans="1:7" ht="57" customHeight="1">
      <c r="A20" s="173"/>
      <c r="B20" s="1304" t="s">
        <v>490</v>
      </c>
      <c r="C20" s="1304"/>
      <c r="D20" s="171"/>
      <c r="E20" s="517">
        <f>'Sch-1b '!H27</f>
        <v>0</v>
      </c>
      <c r="G20" s="188"/>
    </row>
    <row r="21" spans="1:7" ht="21" customHeight="1">
      <c r="A21" s="172" t="s">
        <v>60</v>
      </c>
      <c r="B21" s="1280" t="s">
        <v>144</v>
      </c>
      <c r="C21" s="1281"/>
      <c r="D21" s="1282"/>
      <c r="E21" s="1284"/>
    </row>
    <row r="22" spans="1:7" ht="43.5" customHeight="1">
      <c r="A22" s="739"/>
      <c r="B22" s="1289" t="s">
        <v>491</v>
      </c>
      <c r="C22" s="1290"/>
      <c r="D22" s="515"/>
      <c r="E22" s="637">
        <f>'Sch-2'!L23</f>
        <v>0</v>
      </c>
      <c r="G22" s="188"/>
    </row>
    <row r="23" spans="1:7" ht="0.6" customHeight="1">
      <c r="A23" s="740"/>
      <c r="B23" s="705"/>
      <c r="C23" s="706"/>
      <c r="D23" s="515"/>
      <c r="E23" s="727"/>
    </row>
    <row r="24" spans="1:7" ht="21" customHeight="1">
      <c r="A24" s="169" t="s">
        <v>61</v>
      </c>
      <c r="B24" s="1126" t="s">
        <v>145</v>
      </c>
      <c r="C24" s="1127"/>
      <c r="D24" s="1282"/>
      <c r="E24" s="1284"/>
    </row>
    <row r="25" spans="1:7" ht="27" customHeight="1">
      <c r="A25" s="520"/>
      <c r="B25" s="1295" t="s">
        <v>507</v>
      </c>
      <c r="C25" s="1295"/>
      <c r="D25" s="514"/>
      <c r="E25" s="521" t="s">
        <v>343</v>
      </c>
      <c r="G25" s="187"/>
    </row>
    <row r="26" spans="1:7" ht="17.25" hidden="1" customHeight="1">
      <c r="A26" s="172" t="s">
        <v>66</v>
      </c>
      <c r="B26" s="1126" t="s">
        <v>146</v>
      </c>
      <c r="C26" s="1127"/>
      <c r="D26" s="1127"/>
      <c r="E26" s="1294"/>
      <c r="G26" s="188"/>
    </row>
    <row r="27" spans="1:7" ht="26.25" hidden="1" customHeight="1">
      <c r="A27" s="174"/>
      <c r="B27" s="1278" t="s">
        <v>427</v>
      </c>
      <c r="C27" s="1279"/>
      <c r="D27" s="516"/>
      <c r="E27" s="519" t="s">
        <v>343</v>
      </c>
    </row>
    <row r="28" spans="1:7" ht="21" hidden="1" customHeight="1">
      <c r="A28" s="177" t="s">
        <v>67</v>
      </c>
      <c r="B28" s="1126" t="s">
        <v>148</v>
      </c>
      <c r="C28" s="1127"/>
      <c r="D28" s="1127"/>
      <c r="E28" s="1294"/>
    </row>
    <row r="29" spans="1:7" ht="26.25" hidden="1" customHeight="1">
      <c r="A29" s="520"/>
      <c r="B29" s="1278" t="s">
        <v>464</v>
      </c>
      <c r="C29" s="1279"/>
      <c r="D29" s="516"/>
      <c r="E29" s="519" t="s">
        <v>343</v>
      </c>
    </row>
    <row r="30" spans="1:7" ht="19.899999999999999" hidden="1" customHeight="1">
      <c r="A30" s="177"/>
      <c r="B30" s="1306"/>
      <c r="C30" s="1282"/>
      <c r="D30" s="1282"/>
      <c r="E30" s="1284"/>
    </row>
    <row r="31" spans="1:7" ht="24" hidden="1" customHeight="1">
      <c r="A31" s="174"/>
      <c r="B31" s="1289"/>
      <c r="C31" s="1290"/>
      <c r="D31" s="843"/>
      <c r="E31" s="896"/>
    </row>
    <row r="32" spans="1:7" ht="18.75" hidden="1" customHeight="1">
      <c r="A32" s="177"/>
      <c r="B32" s="1277"/>
      <c r="C32" s="1277"/>
      <c r="D32" s="1277"/>
      <c r="E32" s="1277"/>
    </row>
    <row r="33" spans="1:12" ht="19.5" hidden="1" customHeight="1">
      <c r="A33" s="520"/>
      <c r="B33" s="1278"/>
      <c r="C33" s="1279"/>
      <c r="D33" s="179"/>
      <c r="E33" s="895"/>
    </row>
    <row r="34" spans="1:12" ht="18" hidden="1" customHeight="1">
      <c r="A34" s="174"/>
      <c r="B34" s="175"/>
      <c r="C34" s="176"/>
      <c r="D34" s="1285"/>
      <c r="E34" s="1286"/>
    </row>
    <row r="35" spans="1:12" ht="19.5" customHeight="1">
      <c r="A35" s="169" t="s">
        <v>509</v>
      </c>
      <c r="B35" s="1280" t="s">
        <v>511</v>
      </c>
      <c r="C35" s="1281"/>
      <c r="D35" s="1282"/>
      <c r="E35" s="1283"/>
    </row>
    <row r="36" spans="1:12" ht="72.75" customHeight="1">
      <c r="A36" s="520"/>
      <c r="B36" s="1305" t="s">
        <v>351</v>
      </c>
      <c r="C36" s="1279"/>
      <c r="D36" s="178"/>
      <c r="E36" s="518" t="str">
        <f>IF('Sch-6a'!D41=0, "NOT APPLICABLE",'Sch-6a'!D41)</f>
        <v>NOT APPLICABLE</v>
      </c>
    </row>
    <row r="37" spans="1:12" ht="18" customHeight="1">
      <c r="A37" s="172" t="s">
        <v>510</v>
      </c>
      <c r="B37" s="1280" t="s">
        <v>512</v>
      </c>
      <c r="C37" s="1281"/>
      <c r="D37" s="1282"/>
      <c r="E37" s="1284"/>
    </row>
    <row r="38" spans="1:12" ht="70.5" customHeight="1" thickBot="1">
      <c r="A38" s="174"/>
      <c r="B38" s="1289" t="s">
        <v>465</v>
      </c>
      <c r="C38" s="1290"/>
      <c r="D38" s="619"/>
      <c r="E38" s="620" t="str">
        <f>IF('Sch-6b'!Q40=0, "NOT APPLICABLE",'Sch-6b'!Q40)</f>
        <v>NOT APPLICABLE</v>
      </c>
    </row>
    <row r="39" spans="1:12" ht="25.5" customHeight="1" thickBot="1">
      <c r="A39" s="621"/>
      <c r="B39" s="1287" t="s">
        <v>513</v>
      </c>
      <c r="C39" s="622" t="s">
        <v>33</v>
      </c>
      <c r="D39" s="622"/>
      <c r="E39" s="623">
        <f>E18</f>
        <v>0</v>
      </c>
    </row>
    <row r="40" spans="1:12" ht="25.5" customHeight="1" thickBot="1">
      <c r="A40" s="621"/>
      <c r="B40" s="1288"/>
      <c r="C40" s="622" t="s">
        <v>495</v>
      </c>
      <c r="D40" s="622"/>
      <c r="E40" s="623">
        <f>SUM(E20,E22,E25)</f>
        <v>0</v>
      </c>
    </row>
    <row r="41" spans="1:12" ht="16.5" customHeight="1">
      <c r="A41" s="181"/>
      <c r="B41" s="1121"/>
      <c r="C41" s="1291"/>
      <c r="D41" s="1121"/>
      <c r="E41" s="1121"/>
      <c r="F41" s="510"/>
      <c r="H41" s="1276"/>
      <c r="I41" s="1276"/>
      <c r="J41" s="1276"/>
      <c r="K41" s="1276"/>
      <c r="L41" s="1276"/>
    </row>
    <row r="42" spans="1:12" ht="17.25" customHeight="1">
      <c r="B42" s="1121"/>
      <c r="C42" s="1121"/>
      <c r="D42" s="1121"/>
      <c r="E42" s="1121"/>
      <c r="H42" s="1276"/>
      <c r="I42" s="1276"/>
      <c r="J42" s="1276"/>
      <c r="K42" s="1276"/>
      <c r="L42" s="1276"/>
    </row>
    <row r="43" spans="1:12" ht="16.5" customHeight="1">
      <c r="A43" s="182"/>
      <c r="B43" s="182"/>
      <c r="C43" s="182"/>
      <c r="D43" s="182"/>
      <c r="E43" s="182"/>
    </row>
    <row r="44" spans="1:12" ht="12" customHeight="1"/>
    <row r="45" spans="1:12" ht="15.75" customHeight="1">
      <c r="A45" s="163" t="s">
        <v>3</v>
      </c>
      <c r="B45" s="522">
        <f>'Sch-1a'!B32</f>
        <v>0</v>
      </c>
      <c r="C45" s="522"/>
      <c r="D45" s="455" t="s">
        <v>130</v>
      </c>
      <c r="E45" s="1296">
        <f>'Sch-1a'!I32</f>
        <v>0</v>
      </c>
      <c r="F45" s="1297"/>
    </row>
    <row r="46" spans="1:12" ht="12" customHeight="1">
      <c r="C46" s="523"/>
      <c r="D46" s="455"/>
      <c r="E46" s="511"/>
    </row>
    <row r="47" spans="1:12" ht="18.75" customHeight="1">
      <c r="A47" s="163" t="s">
        <v>4</v>
      </c>
      <c r="B47" s="522">
        <f>'Sch-1a'!B33</f>
        <v>0</v>
      </c>
      <c r="C47" s="511"/>
      <c r="D47" s="455" t="s">
        <v>131</v>
      </c>
      <c r="E47" s="648">
        <f>'Sch-1a'!I33</f>
        <v>0</v>
      </c>
    </row>
    <row r="48" spans="1:12" ht="12" customHeight="1">
      <c r="A48" s="183"/>
      <c r="B48" s="183"/>
      <c r="C48" s="183"/>
      <c r="E48" s="185"/>
    </row>
    <row r="49" spans="1:5" ht="12" customHeight="1">
      <c r="A49" s="186"/>
      <c r="B49" s="186"/>
      <c r="C49" s="186"/>
      <c r="E49" s="185"/>
    </row>
    <row r="50" spans="1:5" ht="12" customHeight="1">
      <c r="A50" s="186"/>
      <c r="B50" s="186"/>
      <c r="C50" s="186"/>
      <c r="D50" s="184"/>
      <c r="E50" s="185"/>
    </row>
    <row r="51" spans="1:5" ht="16.5" customHeight="1">
      <c r="A51" s="186"/>
      <c r="B51" s="186"/>
      <c r="C51" s="186"/>
      <c r="D51" s="184"/>
      <c r="E51" s="185"/>
    </row>
    <row r="53" spans="1:5" hidden="1">
      <c r="C53" s="163" t="str">
        <f>C39</f>
        <v>INR</v>
      </c>
      <c r="D53" s="187" t="e">
        <f>D39-#REF!</f>
        <v>#REF!</v>
      </c>
    </row>
    <row r="54" spans="1:5" hidden="1">
      <c r="A54" s="130"/>
      <c r="C54" s="163" t="e">
        <f>#REF!</f>
        <v>#REF!</v>
      </c>
      <c r="D54" s="187" t="e">
        <f>#REF!-#REF!</f>
        <v>#REF!</v>
      </c>
    </row>
    <row r="55" spans="1:5" hidden="1">
      <c r="C55" s="163" t="e">
        <f>#REF!</f>
        <v>#REF!</v>
      </c>
      <c r="D55" s="187" t="e">
        <f>#REF!-#REF!</f>
        <v>#REF!</v>
      </c>
    </row>
    <row r="56" spans="1:5" hidden="1">
      <c r="C56" s="163" t="s">
        <v>33</v>
      </c>
      <c r="D56" s="187" t="e">
        <f>#REF!-D34</f>
        <v>#REF!</v>
      </c>
    </row>
    <row r="57" spans="1:5" hidden="1"/>
    <row r="58" spans="1:5">
      <c r="A58" s="130"/>
    </row>
    <row r="63" spans="1:5">
      <c r="D63" s="188"/>
    </row>
    <row r="68" spans="4:4">
      <c r="D68" s="188"/>
    </row>
  </sheetData>
  <sheetProtection algorithmName="SHA-512" hashValue="e7S7BUaEbGo46Su6ojrFYto6vKjmyq2MhXrMnIBw1JBOb4cXCPzxuP8gQZBuzdUiNsi/7Q9+Al3nWTZg0kIbnQ==" saltValue="9Yrk8NwcTjc3EZKveY+4VA==" spinCount="100000" sheet="1" selectLockedCells="1"/>
  <customSheetViews>
    <customSheetView guid="{D16ECB37-EC28-43FE-BD47-3A7114793C46}" scale="85" showPageBreaks="1" showGridLines="0" zeroValues="0" fitToPage="1" printArea="1" hiddenRows="1" hiddenColumns="1" view="pageBreakPreview" topLeftCell="A10">
      <selection activeCell="D13" sqref="D13"/>
      <rowBreaks count="1" manualBreakCount="1">
        <brk id="31" max="4" man="1"/>
      </rowBreaks>
      <pageMargins left="0.25" right="0.25" top="0.51" bottom="0.25" header="0.32" footer="0.25"/>
      <printOptions horizontalCentered="1"/>
      <pageSetup paperSize="9" scale="83" orientation="portrait" r:id="rId1"/>
      <headerFooter alignWithMargins="0">
        <oddHeader xml:space="preserve">&amp;R&amp;"Arial,Bold"&amp;11
</oddHeader>
        <oddFooter>&amp;R&amp;"Arial,Bold"&amp;12PAGE &amp;P of &amp;N</oddFooter>
      </headerFooter>
    </customSheetView>
    <customSheetView guid="{3A279989-B775-4FE0-B80B-D9B19EF06FB8}" scale="85" showPageBreaks="1" showGridLines="0" zeroValues="0" fitToPage="1" printArea="1" hiddenRows="1" hiddenColumns="1" view="pageBreakPreview" topLeftCell="A19">
      <selection activeCell="D13" sqref="D13"/>
      <rowBreaks count="1" manualBreakCount="1">
        <brk id="31" max="4" man="1"/>
      </rowBreaks>
      <pageMargins left="0.25" right="0.25" top="0.51" bottom="0.25" header="0.32" footer="0.25"/>
      <printOptions horizontalCentered="1"/>
      <pageSetup paperSize="9" scale="83" orientation="portrait" r:id="rId2"/>
      <headerFooter alignWithMargins="0">
        <oddHeader xml:space="preserve">&amp;R&amp;"Arial,Bold"&amp;11
</oddHeader>
        <oddFooter>&amp;R&amp;"Arial,Bold"&amp;12PAGE &amp;P of &amp;N</oddFooter>
      </headerFooter>
    </customSheetView>
    <customSheetView guid="{94091156-7D66-41B0-B463-5F36D4BD634D}" scale="85" showPageBreaks="1" showGridLines="0" zeroValues="0" fitToPage="1" printArea="1" hiddenRows="1" hiddenColumns="1" view="pageBreakPreview">
      <selection activeCell="B10" sqref="B10:B13"/>
      <rowBreaks count="1" manualBreakCount="1">
        <brk id="31" max="4" man="1"/>
      </rowBreaks>
      <pageMargins left="0.25" right="0.25" top="0.51" bottom="0.25" header="0.32" footer="0.25"/>
      <printOptions horizontalCentered="1"/>
      <pageSetup paperSize="9" scale="75" orientation="portrait" r:id="rId3"/>
      <headerFooter alignWithMargins="0">
        <oddHeader xml:space="preserve">&amp;R&amp;"Arial,Bold"&amp;11
</oddHeader>
        <oddFooter>&amp;R&amp;"Arial,Bold"&amp;12PAGE &amp;P of &amp;N</oddFooter>
      </headerFooter>
    </customSheetView>
    <customSheetView guid="{67D3F443-CBF6-4C3B-9EBA-4FC7CEE92243}" scale="85" showPageBreaks="1" showGridLines="0" zeroValues="0" fitToPage="1" printArea="1" hiddenRows="1" hiddenColumns="1" view="pageBreakPreview">
      <selection activeCell="K20" sqref="K20"/>
      <rowBreaks count="1" manualBreakCount="1">
        <brk id="29" max="4" man="1"/>
      </rowBreaks>
      <pageMargins left="0.25" right="0.25" top="0.51" bottom="0.25" header="0.32" footer="0.25"/>
      <printOptions horizontalCentered="1"/>
      <pageSetup paperSize="9" scale="71" orientation="portrait" r:id="rId4"/>
      <headerFooter alignWithMargins="0">
        <oddHeader xml:space="preserve">&amp;R&amp;"Arial,Bold"&amp;11
</oddHeader>
        <oddFooter>&amp;R&amp;"Arial,Bold"&amp;12PAGE &amp;P of &amp;N</oddFooter>
      </headerFooter>
    </customSheetView>
    <customSheetView guid="{8FC47E04-BCF9-4504-9FDA-F8529AE0A203}" scale="85" showPageBreaks="1" showGridLines="0" zeroValues="0" fitToPage="1" printArea="1" hiddenRows="1" hiddenColumns="1" view="pageBreakPreview">
      <selection activeCell="I34" sqref="I34"/>
      <rowBreaks count="1" manualBreakCount="1">
        <brk id="29" max="4" man="1"/>
      </rowBreaks>
      <pageMargins left="0.25" right="0.25" top="0.51" bottom="0.25" header="0.32" footer="0.25"/>
      <printOptions horizontalCentered="1"/>
      <pageSetup paperSize="9" scale="73" orientation="portrait" r:id="rId5"/>
      <headerFooter alignWithMargins="0">
        <oddHeader xml:space="preserve">&amp;R&amp;"Arial,Bold"&amp;11
</oddHeader>
        <oddFooter>&amp;R&amp;"Arial,Bold"&amp;12PAGE &amp;P of &amp;N</oddFooter>
      </headerFooter>
    </customSheetView>
    <customSheetView guid="{B1DC5269-D889-4438-853D-005C3B580A35}" scale="85" showGridLines="0" zeroValues="0" hiddenRows="1" hiddenColumns="1" topLeftCell="A46">
      <selection activeCell="A3" sqref="A3:E3"/>
      <rowBreaks count="1" manualBreakCount="1">
        <brk id="41" max="4" man="1"/>
      </rowBreaks>
      <pageMargins left="0.25" right="0.25" top="0.75" bottom="0.25" header="0.5" footer="0.25"/>
      <printOptions horizontalCentered="1"/>
      <pageSetup paperSize="9" scale="80" fitToHeight="0" orientation="portrait" r:id="rId6"/>
      <headerFooter alignWithMargins="0">
        <oddHeader xml:space="preserve">&amp;R&amp;"Arial,Bold"&amp;11
</oddHeader>
        <oddFooter>&amp;R&amp;"Arial,Bold"&amp;12PAGE &amp;P of &amp;N</oddFooter>
      </headerFooter>
    </customSheetView>
    <customSheetView guid="{A0F82AFD-A75A-45C4-A55A-D8EC84E8392D}" scale="85" showGridLines="0" zeroValues="0" hiddenRows="1" hiddenColumns="1" topLeftCell="A10">
      <selection activeCell="F61" sqref="F61"/>
      <rowBreaks count="1" manualBreakCount="1">
        <brk id="41" max="4" man="1"/>
      </rowBreaks>
      <pageMargins left="0.25" right="0.25" top="0.75" bottom="0.25" header="0.5" footer="0.25"/>
      <printOptions horizontalCentered="1"/>
      <pageSetup paperSize="9" scale="80" fitToHeight="0" orientation="portrait" r:id="rId7"/>
      <headerFooter alignWithMargins="0">
        <oddHeader xml:space="preserve">&amp;R&amp;"Arial,Bold"&amp;11
</oddHeader>
        <oddFooter>&amp;R&amp;"Arial,Bold"&amp;12PAGE &amp;P of &amp;N</oddFooter>
      </headerFooter>
    </customSheetView>
    <customSheetView guid="{334BFE7B-729F-4B5F-BBFA-FE5871D8551A}" scale="85" showGridLines="0" zeroValues="0" hiddenRows="1" hiddenColumns="1" topLeftCell="A40">
      <selection activeCell="F61" sqref="F61"/>
      <rowBreaks count="1" manualBreakCount="1">
        <brk id="41" max="4" man="1"/>
      </rowBreaks>
      <pageMargins left="0.44" right="0.25" top="0.77" bottom="0.63" header="0.48" footer="0.36"/>
      <printOptions horizontalCentered="1"/>
      <pageSetup paperSize="9" scale="77" fitToHeight="0" orientation="portrait" r:id="rId8"/>
      <headerFooter alignWithMargins="0">
        <oddHeader xml:space="preserve">&amp;R&amp;"Arial,Bold"&amp;11
</oddHeader>
        <oddFooter>&amp;R&amp;"Arial,Bold"&amp;12PAGE &amp;P of &amp;N</oddFooter>
      </headerFooter>
    </customSheetView>
    <customSheetView guid="{F34A69E2-31EE-443F-8E78-A31E3AA3BE2B}" scale="85" showGridLines="0" zeroValues="0" hiddenRows="1" hiddenColumns="1" topLeftCell="A40">
      <selection activeCell="F61" sqref="F61"/>
      <rowBreaks count="1" manualBreakCount="1">
        <brk id="41" max="4" man="1"/>
      </rowBreaks>
      <pageMargins left="0.44" right="0.25" top="0.77" bottom="0.63" header="0.48" footer="0.36"/>
      <printOptions horizontalCentered="1"/>
      <pageSetup paperSize="9" scale="77" fitToHeight="0" orientation="portrait" r:id="rId9"/>
      <headerFooter alignWithMargins="0">
        <oddHeader xml:space="preserve">&amp;R&amp;"Arial,Bold"&amp;11
</oddHeader>
        <oddFooter>&amp;R&amp;"Arial,Bold"&amp;12PAGE &amp;P of &amp;N</oddFooter>
      </headerFooter>
    </customSheetView>
    <customSheetView guid="{C5506FC7-8A4D-43D0-A0D5-B323816310B7}" scale="85" showGridLines="0" zeroValues="0" printArea="1" hiddenRows="1" hiddenColumns="1">
      <selection activeCell="F61" sqref="F61"/>
      <rowBreaks count="1" manualBreakCount="1">
        <brk id="41" max="4" man="1"/>
      </rowBreaks>
      <pageMargins left="0.44" right="0.25" top="0.77" bottom="0.63" header="0.48" footer="0.36"/>
      <printOptions horizontalCentered="1"/>
      <pageSetup paperSize="9" scale="77" fitToHeight="0" orientation="portrait" r:id="rId10"/>
      <headerFooter alignWithMargins="0">
        <oddHeader xml:space="preserve">&amp;R&amp;"Arial,Bold"&amp;11
</oddHeader>
        <oddFooter>&amp;R&amp;"Arial,Bold"&amp;12PAGE &amp;P of &amp;N</oddFooter>
      </headerFooter>
    </customSheetView>
    <customSheetView guid="{3E286A90-B39B-4EF7-ADAF-AD9055F4EE3F}" scale="85" showGridLines="0" zeroValues="0" hiddenRows="1" hiddenColumns="1" topLeftCell="A10">
      <selection activeCell="A3" sqref="A3:E3"/>
      <rowBreaks count="1" manualBreakCount="1">
        <brk id="41" max="4" man="1"/>
      </rowBreaks>
      <pageMargins left="0.25" right="0.25" top="0.75" bottom="0.25" header="0.5" footer="0.25"/>
      <printOptions horizontalCentered="1"/>
      <pageSetup paperSize="9" scale="80" fitToHeight="0" orientation="portrait" r:id="rId11"/>
      <headerFooter alignWithMargins="0">
        <oddHeader xml:space="preserve">&amp;R&amp;"Arial,Bold"&amp;11
</oddHeader>
        <oddFooter>&amp;R&amp;"Arial,Bold"&amp;12PAGE &amp;P of &amp;N</oddFooter>
      </headerFooter>
    </customSheetView>
    <customSheetView guid="{F9C00FCC-B928-44A4-AE8D-3790B3A7FE91}" scale="85" showGridLines="0" zeroValues="0" hiddenRows="1" hiddenColumns="1" topLeftCell="A47">
      <selection activeCell="F65" sqref="F65"/>
      <rowBreaks count="1" manualBreakCount="1">
        <brk id="45" max="4" man="1"/>
      </rowBreaks>
      <pageMargins left="0.25" right="0.25" top="0.75" bottom="0.25" header="0.5" footer="0.25"/>
      <printOptions horizontalCentered="1"/>
      <pageSetup paperSize="9" scale="80" fitToHeight="0" orientation="portrait" r:id="rId12"/>
      <headerFooter alignWithMargins="0">
        <oddHeader xml:space="preserve">&amp;R&amp;"Arial,Bold"&amp;11
</oddHeader>
        <oddFooter>&amp;R&amp;"Arial,Bold"&amp;12PAGE &amp;P of &amp;N</oddFooter>
      </headerFooter>
    </customSheetView>
    <customSheetView guid="{F9504563-F4B8-4B08-8DF4-BD6D3D1F49DF}" scale="85" showGridLines="0" zeroValues="0" hiddenRows="1" hiddenColumns="1" topLeftCell="A23">
      <selection activeCell="F65" sqref="F65"/>
      <rowBreaks count="1" manualBreakCount="1">
        <brk id="45" max="4" man="1"/>
      </rowBreaks>
      <pageMargins left="0.25" right="0.25" top="0.75" bottom="0.25" header="0.5" footer="0.25"/>
      <printOptions horizontalCentered="1"/>
      <pageSetup paperSize="9" scale="80" fitToHeight="0" orientation="portrait" r:id="rId13"/>
      <headerFooter alignWithMargins="0">
        <oddHeader xml:space="preserve">&amp;R&amp;"Arial,Bold"&amp;11
</oddHeader>
        <oddFooter>&amp;R&amp;"Arial,Bold"&amp;12PAGE &amp;P of &amp;N</oddFooter>
      </headerFooter>
    </customSheetView>
    <customSheetView guid="{AB88AE96-2A5B-4A72-8703-28C9E47DF5A8}" scale="85" showPageBreaks="1" showGridLines="0" zeroValues="0" fitToPage="1" printArea="1" hiddenRows="1" hiddenColumns="1" view="pageBreakPreview">
      <selection activeCell="I34" sqref="I34"/>
      <rowBreaks count="1" manualBreakCount="1">
        <brk id="29" max="4" man="1"/>
      </rowBreaks>
      <pageMargins left="0.25" right="0.25" top="0.51" bottom="0.25" header="0.32" footer="0.25"/>
      <printOptions horizontalCentered="1"/>
      <pageSetup paperSize="9" scale="73" orientation="portrait" r:id="rId14"/>
      <headerFooter alignWithMargins="0">
        <oddHeader xml:space="preserve">&amp;R&amp;"Arial,Bold"&amp;11
</oddHeader>
        <oddFooter>&amp;R&amp;"Arial,Bold"&amp;12PAGE &amp;P of &amp;N</oddFooter>
      </headerFooter>
    </customSheetView>
    <customSheetView guid="{BAC42A29-45E6-4402-B726-C3D139198BC5}" scale="85" showPageBreaks="1" showGridLines="0" zeroValues="0" fitToPage="1" printArea="1" hiddenRows="1" hiddenColumns="1" view="pageBreakPreview">
      <selection activeCell="E40" sqref="E40"/>
      <rowBreaks count="1" manualBreakCount="1">
        <brk id="31" max="4" man="1"/>
      </rowBreaks>
      <pageMargins left="0.25" right="0.25" top="0.51" bottom="0.25" header="0.32" footer="0.25"/>
      <printOptions horizontalCentered="1"/>
      <pageSetup paperSize="9" scale="81" orientation="portrait" r:id="rId15"/>
      <headerFooter alignWithMargins="0">
        <oddHeader xml:space="preserve">&amp;R&amp;"Arial,Bold"&amp;11
</oddHeader>
        <oddFooter>&amp;R&amp;"Arial,Bold"&amp;12PAGE &amp;P of &amp;N</oddFooter>
      </headerFooter>
    </customSheetView>
    <customSheetView guid="{1D1BEC92-0584-42FC-833F-7509E5F404C5}" scale="85" showPageBreaks="1" showGridLines="0" zeroValues="0" fitToPage="1" printArea="1" hiddenRows="1" hiddenColumns="1" view="pageBreakPreview" topLeftCell="A19">
      <selection activeCell="D13" sqref="D13"/>
      <rowBreaks count="1" manualBreakCount="1">
        <brk id="31" max="4" man="1"/>
      </rowBreaks>
      <pageMargins left="0.25" right="0.25" top="0.51" bottom="0.25" header="0.32" footer="0.25"/>
      <printOptions horizontalCentered="1"/>
      <pageSetup paperSize="9" scale="83" orientation="portrait" r:id="rId16"/>
      <headerFooter alignWithMargins="0">
        <oddHeader xml:space="preserve">&amp;R&amp;"Arial,Bold"&amp;11
</oddHeader>
        <oddFooter>&amp;R&amp;"Arial,Bold"&amp;12PAGE &amp;P of &amp;N</oddFooter>
      </headerFooter>
    </customSheetView>
  </customSheetViews>
  <mergeCells count="34">
    <mergeCell ref="E45:F45"/>
    <mergeCell ref="A1:B1"/>
    <mergeCell ref="A2:J2"/>
    <mergeCell ref="A3:E3"/>
    <mergeCell ref="A5:E5"/>
    <mergeCell ref="A7:B7"/>
    <mergeCell ref="B16:C16"/>
    <mergeCell ref="B17:E17"/>
    <mergeCell ref="B18:C18"/>
    <mergeCell ref="B19:E19"/>
    <mergeCell ref="B20:C20"/>
    <mergeCell ref="B21:E21"/>
    <mergeCell ref="B36:C36"/>
    <mergeCell ref="B22:C22"/>
    <mergeCell ref="B29:C29"/>
    <mergeCell ref="B30:E30"/>
    <mergeCell ref="B31:C31"/>
    <mergeCell ref="A8:B8"/>
    <mergeCell ref="D16:E16"/>
    <mergeCell ref="B28:E28"/>
    <mergeCell ref="B27:C27"/>
    <mergeCell ref="B26:E26"/>
    <mergeCell ref="B24:E24"/>
    <mergeCell ref="B25:C25"/>
    <mergeCell ref="H41:L42"/>
    <mergeCell ref="B42:E42"/>
    <mergeCell ref="B32:E32"/>
    <mergeCell ref="B33:C33"/>
    <mergeCell ref="B35:E35"/>
    <mergeCell ref="B37:E37"/>
    <mergeCell ref="D34:E34"/>
    <mergeCell ref="B39:B40"/>
    <mergeCell ref="B38:C38"/>
    <mergeCell ref="B41:E41"/>
  </mergeCells>
  <dataValidations count="1">
    <dataValidation type="decimal" allowBlank="1" showInputMessage="1" showErrorMessage="1" error="Please enter numeric value only." sqref="F41" xr:uid="{00000000-0002-0000-0B00-000000000000}">
      <formula1>0</formula1>
      <formula2>100</formula2>
    </dataValidation>
  </dataValidations>
  <printOptions horizontalCentered="1"/>
  <pageMargins left="0.25" right="0.25" top="0.51" bottom="0.25" header="0.32" footer="0.25"/>
  <pageSetup paperSize="9" scale="83" orientation="portrait" r:id="rId17"/>
  <headerFooter alignWithMargins="0">
    <oddHeader xml:space="preserve">&amp;R&amp;"Arial,Bold"&amp;11
</oddHeader>
    <oddFooter>&amp;R&amp;"Arial,Bold"&amp;12PAGE &amp;P of &amp;N</oddFooter>
  </headerFooter>
  <rowBreaks count="1" manualBreakCount="1">
    <brk id="31" max="4"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AB63"/>
  <sheetViews>
    <sheetView showGridLines="0" showZeros="0" view="pageBreakPreview" zoomScale="85" zoomScaleNormal="75" zoomScaleSheetLayoutView="85" workbookViewId="0">
      <selection activeCell="K73" sqref="K73"/>
    </sheetView>
  </sheetViews>
  <sheetFormatPr defaultColWidth="11.42578125" defaultRowHeight="15.75"/>
  <cols>
    <col min="1" max="1" width="10.42578125" style="130" customWidth="1"/>
    <col min="2" max="2" width="50.42578125" style="130" customWidth="1"/>
    <col min="3" max="3" width="9.5703125" style="130" customWidth="1"/>
    <col min="4" max="4" width="21.85546875" style="130" customWidth="1"/>
    <col min="5" max="5" width="26.7109375" style="130" customWidth="1"/>
    <col min="6" max="6" width="20" style="130" hidden="1" customWidth="1"/>
    <col min="7" max="7" width="22.42578125" style="130" hidden="1" customWidth="1"/>
    <col min="8" max="8" width="11.42578125" style="130" customWidth="1"/>
    <col min="9" max="9" width="11.42578125" style="130"/>
    <col min="10" max="10" width="11.42578125" style="130" customWidth="1"/>
    <col min="11" max="16384" width="11.42578125" style="130"/>
  </cols>
  <sheetData>
    <row r="1" spans="1:28" s="229" customFormat="1" ht="39" customHeight="1">
      <c r="A1" s="1307" t="str">
        <f>'Sch-5 '!A1</f>
        <v>SPEC. NO.:  CC/NT/G-COND/DOM/A02/25/01011</v>
      </c>
      <c r="B1" s="1307"/>
      <c r="C1" s="228"/>
      <c r="D1" s="1308" t="s">
        <v>556</v>
      </c>
      <c r="E1" s="1308"/>
      <c r="G1" s="230"/>
      <c r="AB1" s="231" t="e">
        <f>INSTRUCTIONS!#REF!</f>
        <v>#REF!</v>
      </c>
    </row>
    <row r="2" spans="1:28" s="136" customFormat="1" ht="13.5" customHeight="1">
      <c r="A2" s="1236"/>
      <c r="B2" s="1236"/>
      <c r="C2" s="1236"/>
      <c r="D2" s="1236"/>
      <c r="E2" s="1236"/>
      <c r="F2" s="1236"/>
      <c r="G2" s="1236"/>
      <c r="H2" s="1236"/>
      <c r="I2" s="1236"/>
      <c r="J2" s="1236"/>
      <c r="K2" s="135"/>
      <c r="L2" s="135"/>
      <c r="M2" s="135"/>
      <c r="N2" s="135"/>
      <c r="O2" s="135"/>
      <c r="AB2" s="194" t="e">
        <f>INSTRUCTIONS!#REF!</f>
        <v>#REF!</v>
      </c>
    </row>
    <row r="3" spans="1:28" ht="81" customHeight="1">
      <c r="A3" s="1309" t="str">
        <f>Cover!B2</f>
        <v>Conductor Package CD02 for supply of balance quantity of ACSR MOOSE Conductor for part of Diding – Dhalkebar – Bathnaha Transmission Line corresponding to Tower Package- TW02 associated with Arun-3 HEP in Nepal under Consultancy services to SAPDC.</v>
      </c>
      <c r="B3" s="1310"/>
      <c r="C3" s="1310"/>
      <c r="D3" s="1310"/>
      <c r="E3" s="1310"/>
      <c r="F3" s="195"/>
      <c r="G3" s="195"/>
      <c r="H3" s="195"/>
      <c r="I3" s="195"/>
      <c r="J3" s="195"/>
      <c r="K3" s="195"/>
      <c r="L3" s="195"/>
      <c r="M3" s="195"/>
      <c r="N3" s="195"/>
      <c r="O3" s="195"/>
      <c r="AB3" s="194" t="e">
        <f>INSTRUCTIONS!#REF!</f>
        <v>#REF!</v>
      </c>
    </row>
    <row r="4" spans="1:28" ht="18.75" customHeight="1">
      <c r="A4" s="1311" t="s">
        <v>172</v>
      </c>
      <c r="B4" s="1311"/>
      <c r="C4" s="1311"/>
      <c r="D4" s="1311"/>
      <c r="E4" s="1311"/>
      <c r="F4" s="195"/>
      <c r="G4" s="195"/>
      <c r="H4" s="195"/>
      <c r="I4" s="195"/>
      <c r="J4" s="195"/>
      <c r="K4" s="195"/>
      <c r="L4" s="195"/>
      <c r="M4" s="195"/>
      <c r="N4" s="195"/>
      <c r="O4" s="195"/>
      <c r="AB4" s="194" t="s">
        <v>33</v>
      </c>
    </row>
    <row r="5" spans="1:28">
      <c r="A5" s="196"/>
      <c r="B5" s="196"/>
      <c r="C5" s="196"/>
      <c r="D5" s="196"/>
      <c r="E5" s="196"/>
      <c r="F5" s="195"/>
      <c r="G5" s="195"/>
      <c r="H5" s="195"/>
      <c r="I5" s="195"/>
      <c r="J5" s="195"/>
      <c r="K5" s="195"/>
      <c r="L5" s="195"/>
      <c r="M5" s="195"/>
      <c r="N5" s="195"/>
      <c r="O5" s="195"/>
      <c r="AB5" s="194"/>
    </row>
    <row r="6" spans="1:28">
      <c r="A6" s="1245" t="str">
        <f>'Sch-1a'!A6:A6</f>
        <v>Bidder’s Name and Address (Qualified Licensee) :</v>
      </c>
      <c r="B6" s="1245"/>
      <c r="C6" s="197"/>
      <c r="D6" s="140" t="s">
        <v>20</v>
      </c>
      <c r="E6" s="195"/>
      <c r="F6" s="195"/>
      <c r="G6" s="195"/>
      <c r="H6" s="195"/>
      <c r="I6" s="195"/>
      <c r="J6" s="195"/>
      <c r="K6" s="195"/>
      <c r="L6" s="195"/>
      <c r="M6" s="195"/>
      <c r="N6" s="195"/>
      <c r="O6" s="195"/>
    </row>
    <row r="7" spans="1:28">
      <c r="A7" s="1245">
        <f>'Sch-1a'!A7:A7</f>
        <v>0</v>
      </c>
      <c r="B7" s="1245"/>
      <c r="C7" s="689"/>
      <c r="D7" s="141" t="s">
        <v>21</v>
      </c>
      <c r="E7" s="195"/>
      <c r="F7" s="195"/>
      <c r="G7" s="551"/>
      <c r="H7" s="195"/>
      <c r="I7" s="195"/>
      <c r="J7" s="195"/>
      <c r="K7" s="195"/>
      <c r="L7" s="195"/>
      <c r="M7" s="195"/>
      <c r="N7" s="195"/>
      <c r="O7" s="195"/>
    </row>
    <row r="8" spans="1:28">
      <c r="A8" s="127"/>
      <c r="B8" s="115"/>
      <c r="C8" s="107"/>
      <c r="D8" s="141" t="s">
        <v>466</v>
      </c>
      <c r="E8" s="195"/>
      <c r="F8" s="195"/>
      <c r="G8" s="551"/>
      <c r="H8" s="195"/>
      <c r="I8" s="195"/>
      <c r="J8" s="195"/>
      <c r="K8" s="195"/>
      <c r="L8" s="195"/>
      <c r="M8" s="195"/>
      <c r="N8" s="195"/>
      <c r="O8" s="195"/>
    </row>
    <row r="9" spans="1:28">
      <c r="A9" s="127" t="s">
        <v>114</v>
      </c>
      <c r="B9" s="115">
        <f>'Sch-1a'!B9</f>
        <v>0</v>
      </c>
      <c r="C9" s="107"/>
      <c r="D9" s="141" t="s">
        <v>22</v>
      </c>
      <c r="E9" s="195"/>
      <c r="F9" s="195"/>
      <c r="G9" s="551"/>
      <c r="H9" s="195"/>
      <c r="I9" s="195"/>
      <c r="J9" s="195"/>
      <c r="K9" s="195"/>
      <c r="L9" s="195"/>
      <c r="M9" s="195"/>
      <c r="N9" s="195"/>
      <c r="O9" s="195"/>
    </row>
    <row r="10" spans="1:28">
      <c r="A10" s="109"/>
      <c r="B10" s="115">
        <f>'Sch-1a'!B10</f>
        <v>0</v>
      </c>
      <c r="C10" s="107"/>
      <c r="D10" s="141" t="s">
        <v>116</v>
      </c>
      <c r="E10" s="195"/>
      <c r="F10" s="195"/>
      <c r="G10" s="551"/>
      <c r="H10" s="195"/>
      <c r="I10" s="195"/>
      <c r="J10" s="195"/>
      <c r="K10" s="195"/>
      <c r="L10" s="195"/>
      <c r="M10" s="195"/>
      <c r="N10" s="195"/>
      <c r="O10" s="195"/>
    </row>
    <row r="11" spans="1:28">
      <c r="A11" s="109"/>
      <c r="B11" s="115">
        <f>'Sch-1a'!B11</f>
        <v>0</v>
      </c>
      <c r="C11" s="166"/>
      <c r="D11" s="141" t="s">
        <v>117</v>
      </c>
      <c r="E11" s="195"/>
      <c r="F11" s="195"/>
      <c r="G11" s="195"/>
      <c r="H11" s="195"/>
      <c r="I11" s="195"/>
      <c r="J11" s="195"/>
      <c r="K11" s="195"/>
      <c r="L11" s="195"/>
      <c r="M11" s="195"/>
      <c r="N11" s="195"/>
      <c r="O11" s="195"/>
    </row>
    <row r="12" spans="1:28">
      <c r="A12" s="109"/>
      <c r="B12" s="115"/>
      <c r="C12" s="166"/>
      <c r="D12" s="141"/>
      <c r="E12" s="195"/>
      <c r="F12" s="195"/>
      <c r="G12" s="195"/>
      <c r="H12" s="195"/>
      <c r="I12" s="195"/>
      <c r="J12" s="195"/>
      <c r="K12" s="195"/>
      <c r="L12" s="195"/>
      <c r="M12" s="195"/>
      <c r="N12" s="195"/>
      <c r="O12" s="195"/>
    </row>
    <row r="13" spans="1:28">
      <c r="A13" s="109"/>
      <c r="B13" s="115">
        <f>'Sch-1a'!B13</f>
        <v>0</v>
      </c>
      <c r="C13" s="166"/>
      <c r="D13" s="141"/>
      <c r="E13" s="195"/>
      <c r="F13" s="195"/>
      <c r="G13" s="195"/>
      <c r="H13" s="195"/>
      <c r="I13" s="195"/>
      <c r="J13" s="195"/>
      <c r="K13" s="195"/>
      <c r="L13" s="195"/>
      <c r="M13" s="195"/>
      <c r="N13" s="195"/>
      <c r="O13" s="195"/>
    </row>
    <row r="14" spans="1:28" ht="16.5" thickBot="1">
      <c r="A14" s="196"/>
      <c r="B14" s="196"/>
      <c r="C14" s="196"/>
      <c r="D14" s="196"/>
      <c r="E14" s="196"/>
      <c r="F14" s="195"/>
      <c r="G14" s="195"/>
      <c r="H14" s="195"/>
      <c r="I14" s="195"/>
      <c r="J14" s="195"/>
      <c r="K14" s="195"/>
      <c r="L14" s="195"/>
      <c r="M14" s="195"/>
      <c r="N14" s="195"/>
      <c r="O14" s="195"/>
    </row>
    <row r="15" spans="1:28" ht="27.75" customHeight="1">
      <c r="A15" s="198" t="s">
        <v>6</v>
      </c>
      <c r="B15" s="1312" t="s">
        <v>18</v>
      </c>
      <c r="C15" s="1313"/>
      <c r="D15" s="1317" t="s">
        <v>492</v>
      </c>
      <c r="E15" s="1318"/>
      <c r="F15" s="195"/>
      <c r="G15" s="195"/>
      <c r="H15" s="195"/>
      <c r="I15" s="195"/>
      <c r="J15" s="195"/>
      <c r="K15" s="195"/>
      <c r="L15" s="195"/>
      <c r="M15" s="195"/>
      <c r="N15" s="195"/>
      <c r="O15" s="195"/>
    </row>
    <row r="16" spans="1:28" ht="21" customHeight="1">
      <c r="A16" s="199" t="s">
        <v>58</v>
      </c>
      <c r="B16" s="1314" t="s">
        <v>141</v>
      </c>
      <c r="C16" s="1315"/>
      <c r="D16" s="1315"/>
      <c r="E16" s="1316"/>
      <c r="F16" s="196" t="s">
        <v>362</v>
      </c>
      <c r="G16" s="196" t="s">
        <v>363</v>
      </c>
      <c r="H16" s="195"/>
      <c r="I16" s="195"/>
      <c r="J16" s="195"/>
      <c r="K16" s="195"/>
      <c r="L16" s="195"/>
      <c r="M16" s="195"/>
      <c r="N16" s="195"/>
      <c r="O16" s="195"/>
    </row>
    <row r="17" spans="1:15" ht="59.25" customHeight="1">
      <c r="A17" s="200"/>
      <c r="B17" s="1304" t="s">
        <v>493</v>
      </c>
      <c r="C17" s="1278"/>
      <c r="D17" s="525"/>
      <c r="E17" s="645">
        <f>F17*G17</f>
        <v>0</v>
      </c>
      <c r="F17" s="827">
        <f>'Letter of Discount'!I54</f>
        <v>1</v>
      </c>
      <c r="G17" s="829">
        <f>'Sch-5 '!E18</f>
        <v>0</v>
      </c>
      <c r="H17" s="195"/>
      <c r="I17" s="195"/>
      <c r="J17" s="195"/>
      <c r="K17" s="195"/>
      <c r="L17" s="195"/>
      <c r="M17" s="195"/>
      <c r="N17" s="195"/>
      <c r="O17" s="195"/>
    </row>
    <row r="18" spans="1:15" ht="21" customHeight="1">
      <c r="A18" s="199" t="s">
        <v>59</v>
      </c>
      <c r="B18" s="1319" t="s">
        <v>143</v>
      </c>
      <c r="C18" s="1320"/>
      <c r="D18" s="1321"/>
      <c r="E18" s="1315"/>
      <c r="F18" s="824"/>
      <c r="G18" s="824"/>
    </row>
    <row r="19" spans="1:15" ht="54" customHeight="1">
      <c r="A19" s="202"/>
      <c r="B19" s="1304" t="s">
        <v>494</v>
      </c>
      <c r="C19" s="1304"/>
      <c r="D19" s="203"/>
      <c r="E19" s="645">
        <f>F19*G19</f>
        <v>0</v>
      </c>
      <c r="F19" s="825">
        <f>'Letter of Discount'!J54</f>
        <v>1</v>
      </c>
      <c r="G19" s="829">
        <f>'Sch-5 '!E20</f>
        <v>0</v>
      </c>
      <c r="H19" s="770"/>
    </row>
    <row r="20" spans="1:15" ht="21" customHeight="1">
      <c r="A20" s="199" t="s">
        <v>60</v>
      </c>
      <c r="B20" s="1319" t="s">
        <v>144</v>
      </c>
      <c r="C20" s="1320"/>
      <c r="D20" s="1321"/>
      <c r="E20" s="1321"/>
      <c r="F20" s="825">
        <f>'Letter of Discount'!J56</f>
        <v>0</v>
      </c>
      <c r="G20" s="829"/>
      <c r="H20" s="770"/>
    </row>
    <row r="21" spans="1:15" ht="45" customHeight="1">
      <c r="A21" s="202"/>
      <c r="B21" s="1289" t="s">
        <v>491</v>
      </c>
      <c r="C21" s="1290"/>
      <c r="D21" s="526"/>
      <c r="E21" s="645">
        <f>F21*G21</f>
        <v>0</v>
      </c>
      <c r="F21" s="825">
        <f>'Letter of Discount'!K54</f>
        <v>1</v>
      </c>
      <c r="G21" s="830">
        <f>'Sch-5 '!E22</f>
        <v>0</v>
      </c>
    </row>
    <row r="22" spans="1:15" ht="54" hidden="1" customHeight="1">
      <c r="A22" s="202"/>
      <c r="B22" s="705"/>
      <c r="C22" s="706"/>
      <c r="D22" s="526"/>
      <c r="E22" s="645"/>
      <c r="F22" s="825"/>
      <c r="G22" s="830"/>
    </row>
    <row r="23" spans="1:15" ht="21" customHeight="1">
      <c r="A23" s="199" t="s">
        <v>61</v>
      </c>
      <c r="B23" s="1322" t="s">
        <v>145</v>
      </c>
      <c r="C23" s="1323"/>
      <c r="D23" s="1321"/>
      <c r="E23" s="1321"/>
      <c r="F23" s="824"/>
      <c r="G23" s="824"/>
    </row>
    <row r="24" spans="1:15" ht="27" customHeight="1">
      <c r="A24" s="204"/>
      <c r="B24" s="1324" t="s">
        <v>507</v>
      </c>
      <c r="C24" s="1325"/>
      <c r="D24" s="205"/>
      <c r="E24" s="645" t="str">
        <f>IF(ISERROR(F24*G24), "NOT APPLICABLE",F24*G24)</f>
        <v>NOT APPLICABLE</v>
      </c>
      <c r="F24" s="825">
        <f>'Letter of Discount'!L54</f>
        <v>1</v>
      </c>
      <c r="G24" s="831" t="str">
        <f>'Sch-5 '!E25</f>
        <v>Not Applicable</v>
      </c>
    </row>
    <row r="25" spans="1:15" ht="17.25" hidden="1" customHeight="1">
      <c r="A25" s="199" t="s">
        <v>66</v>
      </c>
      <c r="B25" s="1326" t="s">
        <v>146</v>
      </c>
      <c r="C25" s="1326"/>
      <c r="D25" s="1326"/>
      <c r="E25" s="1322"/>
      <c r="F25" s="824"/>
      <c r="G25" s="824"/>
    </row>
    <row r="26" spans="1:15" ht="38.25" hidden="1" customHeight="1">
      <c r="A26" s="207"/>
      <c r="B26" s="1327" t="s">
        <v>147</v>
      </c>
      <c r="C26" s="1328"/>
      <c r="D26" s="208"/>
      <c r="E26" s="894" t="s">
        <v>343</v>
      </c>
      <c r="F26" s="825">
        <f>'Letter of Discount'!N54</f>
        <v>1</v>
      </c>
      <c r="G26" s="826" t="str">
        <f>'Sch-5 '!E27</f>
        <v>Not Applicable</v>
      </c>
    </row>
    <row r="27" spans="1:15" ht="21" hidden="1" customHeight="1">
      <c r="A27" s="199" t="s">
        <v>67</v>
      </c>
      <c r="B27" s="1326" t="s">
        <v>148</v>
      </c>
      <c r="C27" s="1326"/>
      <c r="D27" s="1326"/>
      <c r="E27" s="1322"/>
      <c r="F27" s="225"/>
      <c r="G27" s="225"/>
      <c r="H27" s="195"/>
      <c r="I27" s="195"/>
      <c r="J27" s="195"/>
    </row>
    <row r="28" spans="1:15" ht="34.5" hidden="1" customHeight="1">
      <c r="A28" s="207"/>
      <c r="B28" s="1327" t="s">
        <v>467</v>
      </c>
      <c r="C28" s="1329"/>
      <c r="D28" s="210"/>
      <c r="E28" s="894" t="s">
        <v>343</v>
      </c>
      <c r="F28" s="827">
        <f>'Letter of Discount'!O54</f>
        <v>1</v>
      </c>
      <c r="G28" s="828" t="str">
        <f>'Sch-5 '!E29</f>
        <v>Not Applicable</v>
      </c>
      <c r="H28" s="195"/>
      <c r="I28" s="195"/>
      <c r="J28" s="195"/>
    </row>
    <row r="29" spans="1:15" ht="21" hidden="1" customHeight="1">
      <c r="A29" s="199" t="s">
        <v>68</v>
      </c>
      <c r="B29" s="1319" t="s">
        <v>334</v>
      </c>
      <c r="C29" s="1320"/>
      <c r="D29" s="1321"/>
      <c r="E29" s="1321"/>
      <c r="F29" s="225"/>
      <c r="G29" s="225"/>
      <c r="H29" s="195"/>
      <c r="I29" s="195"/>
      <c r="J29" s="195"/>
    </row>
    <row r="30" spans="1:15" ht="19.5" hidden="1" customHeight="1">
      <c r="A30" s="207"/>
      <c r="B30" s="1327" t="s">
        <v>425</v>
      </c>
      <c r="C30" s="1329"/>
      <c r="D30" s="206">
        <f>IF(ISERROR('Letter of Discount'!#REF!-'Letter of Discount'!AP53),0,'Letter of Discount'!#REF!-'Letter of Discount'!AP53)</f>
        <v>0</v>
      </c>
      <c r="E30" s="893">
        <f>F30*G30</f>
        <v>0</v>
      </c>
      <c r="F30" s="844">
        <f>'Letter of Discount'!P54</f>
        <v>1</v>
      </c>
      <c r="G30" s="832">
        <f>'Sch-5 '!E31</f>
        <v>0</v>
      </c>
      <c r="H30" s="195"/>
      <c r="I30" s="195"/>
      <c r="J30" s="195"/>
    </row>
    <row r="31" spans="1:15" ht="17.25" hidden="1" customHeight="1">
      <c r="A31" s="199"/>
      <c r="B31" s="1326"/>
      <c r="C31" s="1326"/>
      <c r="D31" s="1326"/>
      <c r="E31" s="1326"/>
      <c r="F31" s="195"/>
      <c r="G31" s="195"/>
      <c r="H31" s="195"/>
      <c r="I31" s="195"/>
      <c r="J31" s="195"/>
    </row>
    <row r="32" spans="1:15" ht="20.25" hidden="1" customHeight="1">
      <c r="A32" s="207"/>
      <c r="B32" s="1327"/>
      <c r="C32" s="1329"/>
      <c r="D32" s="206"/>
      <c r="E32" s="646"/>
      <c r="F32" s="195"/>
      <c r="G32" s="195"/>
      <c r="H32" s="195"/>
      <c r="I32" s="195"/>
      <c r="J32" s="195"/>
    </row>
    <row r="33" spans="1:12" ht="17.25" hidden="1" customHeight="1">
      <c r="A33" s="207"/>
      <c r="B33" s="201"/>
      <c r="C33" s="209"/>
      <c r="D33" s="1333"/>
      <c r="E33" s="1334"/>
      <c r="F33" s="195"/>
      <c r="G33" s="195"/>
      <c r="H33" s="195"/>
      <c r="I33" s="195"/>
      <c r="J33" s="195"/>
    </row>
    <row r="34" spans="1:12" ht="19.5" customHeight="1">
      <c r="A34" s="199" t="s">
        <v>509</v>
      </c>
      <c r="B34" s="1319" t="s">
        <v>511</v>
      </c>
      <c r="C34" s="1320"/>
      <c r="D34" s="1321"/>
      <c r="E34" s="1316"/>
      <c r="F34" s="195"/>
      <c r="G34" s="195"/>
      <c r="H34" s="195"/>
      <c r="I34" s="195"/>
      <c r="J34" s="195"/>
    </row>
    <row r="35" spans="1:12" ht="72.75" customHeight="1">
      <c r="A35" s="204"/>
      <c r="B35" s="1331" t="s">
        <v>351</v>
      </c>
      <c r="C35" s="1332"/>
      <c r="D35" s="210"/>
      <c r="E35" s="606" t="str">
        <f>IF(ISERROR(F35*G35), "NOT APPLICABLE",F35*G35)</f>
        <v>NOT APPLICABLE</v>
      </c>
      <c r="F35" s="603">
        <f>'Letter of Discount'!Q54</f>
        <v>1</v>
      </c>
      <c r="G35" s="564" t="str">
        <f>'Sch-5 '!E36</f>
        <v>NOT APPLICABLE</v>
      </c>
      <c r="H35" s="195"/>
      <c r="I35" s="195"/>
      <c r="J35" s="195"/>
    </row>
    <row r="36" spans="1:12" ht="18" customHeight="1">
      <c r="A36" s="199" t="s">
        <v>510</v>
      </c>
      <c r="B36" s="1319" t="s">
        <v>512</v>
      </c>
      <c r="C36" s="1320"/>
      <c r="D36" s="1321"/>
      <c r="E36" s="1321"/>
      <c r="F36" s="564"/>
      <c r="G36" s="564"/>
      <c r="H36" s="195"/>
      <c r="I36" s="195"/>
      <c r="J36" s="195"/>
      <c r="K36" s="195"/>
      <c r="L36" s="195"/>
    </row>
    <row r="37" spans="1:12" ht="69.75" customHeight="1" thickBot="1">
      <c r="A37" s="207"/>
      <c r="B37" s="1327" t="s">
        <v>468</v>
      </c>
      <c r="C37" s="1329"/>
      <c r="D37" s="208"/>
      <c r="E37" s="605" t="str">
        <f>IF(ISERROR(F37*G37), "NOT APPLICABLE",F37*G37)</f>
        <v>NOT APPLICABLE</v>
      </c>
      <c r="F37" s="603">
        <f>'Letter of Discount'!R54</f>
        <v>1</v>
      </c>
      <c r="G37" s="604" t="str">
        <f>'Sch-5 '!E38</f>
        <v>NOT APPLICABLE</v>
      </c>
      <c r="H37" s="195"/>
      <c r="I37" s="195"/>
      <c r="J37" s="195"/>
      <c r="K37" s="195"/>
      <c r="L37" s="195"/>
    </row>
    <row r="38" spans="1:12" ht="29.25" customHeight="1" thickBot="1">
      <c r="A38" s="624"/>
      <c r="B38" s="1336" t="s">
        <v>513</v>
      </c>
      <c r="C38" s="1022" t="s">
        <v>33</v>
      </c>
      <c r="D38" s="625"/>
      <c r="E38" s="626">
        <f>E17</f>
        <v>0</v>
      </c>
      <c r="F38" s="195"/>
      <c r="G38" s="195"/>
      <c r="H38" s="195"/>
      <c r="I38" s="195"/>
      <c r="J38" s="195"/>
      <c r="K38" s="195"/>
      <c r="L38" s="195"/>
    </row>
    <row r="39" spans="1:12" ht="30" customHeight="1" thickBot="1">
      <c r="A39" s="624"/>
      <c r="B39" s="1337"/>
      <c r="C39" s="1022" t="s">
        <v>495</v>
      </c>
      <c r="D39" s="625"/>
      <c r="E39" s="626">
        <f>SUM(E19,E21,E24)</f>
        <v>0</v>
      </c>
      <c r="F39" s="195"/>
      <c r="G39" s="195"/>
      <c r="H39" s="195"/>
      <c r="I39" s="195"/>
      <c r="J39" s="195"/>
      <c r="K39" s="195"/>
      <c r="L39" s="195"/>
    </row>
    <row r="40" spans="1:12" ht="17.25" customHeight="1">
      <c r="A40" s="212"/>
      <c r="B40" s="1330"/>
      <c r="C40" s="1335"/>
      <c r="D40" s="1330"/>
      <c r="E40" s="1330"/>
      <c r="F40" s="196">
        <f>'Sch-5 '!F41</f>
        <v>0</v>
      </c>
      <c r="G40" s="195"/>
      <c r="H40" s="1330"/>
      <c r="I40" s="1330"/>
      <c r="J40" s="1330"/>
      <c r="K40" s="1330"/>
      <c r="L40" s="1330"/>
    </row>
    <row r="41" spans="1:12" ht="16.5" customHeight="1">
      <c r="A41" s="195"/>
      <c r="B41" s="1330"/>
      <c r="C41" s="1330"/>
      <c r="D41" s="1330"/>
      <c r="E41" s="1330"/>
      <c r="F41" s="195"/>
      <c r="G41" s="195"/>
      <c r="H41" s="1330"/>
      <c r="I41" s="1330"/>
      <c r="J41" s="1330"/>
      <c r="K41" s="1330"/>
      <c r="L41" s="1330"/>
    </row>
    <row r="42" spans="1:12" ht="12" customHeight="1">
      <c r="A42" s="213"/>
      <c r="B42" s="213"/>
      <c r="C42" s="213"/>
      <c r="D42" s="213"/>
      <c r="E42" s="213"/>
      <c r="F42" s="195"/>
      <c r="G42" s="195"/>
      <c r="H42" s="195"/>
      <c r="I42" s="195"/>
      <c r="J42" s="195"/>
      <c r="K42" s="195"/>
      <c r="L42" s="195"/>
    </row>
    <row r="43" spans="1:12" ht="12" customHeight="1">
      <c r="A43" s="195"/>
      <c r="B43" s="195"/>
      <c r="C43" s="195"/>
      <c r="D43" s="195"/>
      <c r="E43" s="195"/>
      <c r="F43" s="195"/>
      <c r="G43" s="195"/>
      <c r="H43" s="195"/>
      <c r="I43" s="195"/>
      <c r="J43" s="195"/>
      <c r="K43" s="195"/>
      <c r="L43" s="195"/>
    </row>
    <row r="44" spans="1:12" ht="15.75" customHeight="1">
      <c r="A44" s="214" t="s">
        <v>3</v>
      </c>
      <c r="B44" s="215">
        <f>'Sch-1a'!B32</f>
        <v>0</v>
      </c>
      <c r="C44" s="215"/>
      <c r="D44" s="216" t="s">
        <v>130</v>
      </c>
      <c r="E44" s="692">
        <f>'Sch-1a'!I32</f>
        <v>0</v>
      </c>
      <c r="F44" s="195"/>
      <c r="G44" s="195"/>
      <c r="H44" s="195"/>
      <c r="I44" s="195"/>
      <c r="J44" s="195"/>
      <c r="K44" s="195"/>
      <c r="L44" s="195"/>
    </row>
    <row r="45" spans="1:12" ht="12" customHeight="1">
      <c r="A45" s="214"/>
      <c r="B45" s="217"/>
      <c r="C45" s="217"/>
      <c r="D45" s="216"/>
      <c r="E45" s="195"/>
    </row>
    <row r="46" spans="1:12" ht="12" customHeight="1">
      <c r="A46" s="214" t="s">
        <v>4</v>
      </c>
      <c r="B46" s="691">
        <f>'Sch-1a'!B33</f>
        <v>0</v>
      </c>
      <c r="C46" s="218"/>
      <c r="D46" s="216" t="s">
        <v>131</v>
      </c>
      <c r="E46" s="692">
        <f>'Sch-1a'!I33</f>
        <v>0</v>
      </c>
    </row>
    <row r="47" spans="1:12" ht="12" customHeight="1">
      <c r="A47" s="214"/>
      <c r="B47" s="214"/>
      <c r="C47" s="214"/>
      <c r="D47" s="195"/>
      <c r="E47" s="195"/>
    </row>
    <row r="48" spans="1:12" ht="12" customHeight="1">
      <c r="A48" s="219"/>
      <c r="B48" s="219"/>
      <c r="C48" s="219"/>
      <c r="D48" s="195"/>
      <c r="E48" s="195"/>
    </row>
    <row r="49" spans="1:5" ht="12" customHeight="1">
      <c r="A49" s="219"/>
      <c r="B49" s="219"/>
      <c r="C49" s="219"/>
      <c r="D49" s="216"/>
      <c r="E49" s="218"/>
    </row>
    <row r="50" spans="1:5" ht="16.5" customHeight="1">
      <c r="A50" s="219"/>
      <c r="B50" s="219"/>
      <c r="C50" s="219"/>
      <c r="D50" s="216"/>
      <c r="E50" s="218"/>
    </row>
    <row r="51" spans="1:5" ht="30.75" customHeight="1">
      <c r="A51" s="195"/>
      <c r="B51" s="195"/>
      <c r="C51" s="195"/>
      <c r="D51" s="195"/>
      <c r="E51" s="195"/>
    </row>
    <row r="52" spans="1:5" ht="94.5" hidden="1">
      <c r="A52" s="195"/>
      <c r="B52" s="195"/>
      <c r="C52" s="220" t="s">
        <v>173</v>
      </c>
      <c r="D52" s="220" t="s">
        <v>174</v>
      </c>
      <c r="E52" s="195"/>
    </row>
    <row r="53" spans="1:5" hidden="1">
      <c r="A53" s="221" t="e">
        <f>#REF!</f>
        <v>#REF!</v>
      </c>
      <c r="B53" s="222" t="e">
        <f>#REF!-D33</f>
        <v>#REF!</v>
      </c>
      <c r="C53" s="221">
        <v>50.4</v>
      </c>
      <c r="D53" s="223" t="e">
        <f>B53*C53</f>
        <v>#REF!</v>
      </c>
      <c r="E53" s="195"/>
    </row>
    <row r="54" spans="1:5" hidden="1">
      <c r="A54" s="221" t="str">
        <f>C38</f>
        <v>INR</v>
      </c>
      <c r="B54" s="222" t="e">
        <f>D38-#REF!</f>
        <v>#REF!</v>
      </c>
      <c r="C54" s="221">
        <v>65</v>
      </c>
      <c r="D54" s="223" t="e">
        <f>B54*C54</f>
        <v>#REF!</v>
      </c>
      <c r="E54" s="195"/>
    </row>
    <row r="55" spans="1:5" hidden="1">
      <c r="A55" s="221" t="e">
        <f>#REF!</f>
        <v>#REF!</v>
      </c>
      <c r="B55" s="222" t="e">
        <f>#REF!-#REF!</f>
        <v>#REF!</v>
      </c>
      <c r="C55" s="221">
        <v>45</v>
      </c>
      <c r="D55" s="223" t="e">
        <f>B55*C55</f>
        <v>#REF!</v>
      </c>
      <c r="E55" s="195"/>
    </row>
    <row r="56" spans="1:5" hidden="1">
      <c r="A56" s="221" t="s">
        <v>33</v>
      </c>
      <c r="B56" s="222">
        <f>E38-E33</f>
        <v>0</v>
      </c>
      <c r="C56" s="195"/>
      <c r="D56" s="223">
        <f>B56</f>
        <v>0</v>
      </c>
      <c r="E56" s="195"/>
    </row>
    <row r="57" spans="1:5" hidden="1">
      <c r="A57" s="195"/>
      <c r="B57" s="195"/>
      <c r="C57" s="195"/>
      <c r="D57" s="224" t="e">
        <f>SUM(D53:D56)</f>
        <v>#REF!</v>
      </c>
      <c r="E57" s="195"/>
    </row>
    <row r="58" spans="1:5" ht="36.75" hidden="1" customHeight="1">
      <c r="A58" s="195"/>
      <c r="B58" s="195"/>
      <c r="C58" s="195"/>
      <c r="D58" s="225" t="s">
        <v>175</v>
      </c>
      <c r="E58" s="195"/>
    </row>
    <row r="59" spans="1:5" ht="15.75" hidden="1" customHeight="1">
      <c r="A59" s="195"/>
      <c r="B59" s="195"/>
      <c r="C59" s="195"/>
      <c r="D59" s="195"/>
      <c r="E59" s="195"/>
    </row>
    <row r="60" spans="1:5" hidden="1">
      <c r="A60" s="195"/>
      <c r="B60" s="195"/>
      <c r="C60" s="195"/>
      <c r="D60" s="157"/>
      <c r="E60" s="195"/>
    </row>
    <row r="61" spans="1:5" hidden="1">
      <c r="C61" s="221" t="s">
        <v>176</v>
      </c>
      <c r="D61" s="226">
        <v>225659</v>
      </c>
    </row>
    <row r="62" spans="1:5" hidden="1">
      <c r="C62" s="221" t="s">
        <v>177</v>
      </c>
      <c r="D62" s="227" t="e">
        <f>(D57-D61)/D61</f>
        <v>#REF!</v>
      </c>
    </row>
    <row r="63" spans="1:5">
      <c r="C63" s="195"/>
      <c r="D63" s="195"/>
    </row>
  </sheetData>
  <sheetProtection algorithmName="SHA-512" hashValue="MEwaR9PHm8vvJkaRVjl9B8Trlz2ETHoJUp/WulvVr/CCzks84kl0Cb41bHPIm7XP2zFt1PVFdAnyKqiT4IU4Iw==" saltValue="l0zICHo7qmGlPhi4y5/TnQ==" spinCount="100000" sheet="1" selectLockedCells="1"/>
  <customSheetViews>
    <customSheetView guid="{D16ECB37-EC28-43FE-BD47-3A7114793C46}" scale="85" showPageBreaks="1" showGridLines="0" zeroValues="0" printArea="1" hiddenRows="1" hiddenColumns="1" view="pageBreakPreview">
      <selection activeCell="K73" sqref="K73"/>
      <rowBreaks count="1" manualBreakCount="1">
        <brk id="28" max="4" man="1"/>
      </rowBreaks>
      <pageMargins left="0.25" right="0.25" top="0.75" bottom="0.25" header="0.25" footer="0.25"/>
      <printOptions horizontalCentered="1"/>
      <pageSetup paperSize="9" scale="80" fitToHeight="0" orientation="portrait" r:id="rId1"/>
      <headerFooter alignWithMargins="0"/>
    </customSheetView>
    <customSheetView guid="{3A279989-B775-4FE0-B80B-D9B19EF06FB8}" scale="85" showPageBreaks="1" showGridLines="0" zeroValues="0" printArea="1" hiddenRows="1" hiddenColumns="1" view="pageBreakPreview" topLeftCell="A23">
      <selection activeCell="D15" sqref="D15:E15"/>
      <rowBreaks count="1" manualBreakCount="1">
        <brk id="28" max="4" man="1"/>
      </rowBreaks>
      <pageMargins left="0.25" right="0.25" top="0.75" bottom="0.25" header="0.25" footer="0.25"/>
      <printOptions horizontalCentered="1"/>
      <pageSetup paperSize="9" scale="80" fitToHeight="0" orientation="portrait" r:id="rId2"/>
      <headerFooter alignWithMargins="0"/>
    </customSheetView>
    <customSheetView guid="{94091156-7D66-41B0-B463-5F36D4BD634D}" scale="85" showPageBreaks="1" showGridLines="0" zeroValues="0" printArea="1" hiddenRows="1" view="pageBreakPreview">
      <selection activeCell="B9" sqref="B9:B11"/>
      <rowBreaks count="1" manualBreakCount="1">
        <brk id="28" max="4" man="1"/>
      </rowBreaks>
      <pageMargins left="0.25" right="0.25" top="0.75" bottom="0.25" header="0.25" footer="0.25"/>
      <printOptions horizontalCentered="1"/>
      <pageSetup paperSize="9" scale="80" fitToHeight="0" orientation="portrait" r:id="rId3"/>
      <headerFooter alignWithMargins="0"/>
    </customSheetView>
    <customSheetView guid="{67D3F443-CBF6-4C3B-9EBA-4FC7CEE92243}" scale="85" showPageBreaks="1" showGridLines="0" zeroValues="0" printArea="1" hiddenRows="1" view="pageBreakPreview" topLeftCell="A25">
      <selection activeCell="E37" sqref="E37"/>
      <rowBreaks count="1" manualBreakCount="1">
        <brk id="26" max="4" man="1"/>
      </rowBreaks>
      <pageMargins left="0.25" right="0.25" top="0.75" bottom="0.25" header="0.25" footer="0.25"/>
      <printOptions horizontalCentered="1"/>
      <pageSetup paperSize="9" scale="80" fitToHeight="0" orientation="portrait" r:id="rId4"/>
      <headerFooter alignWithMargins="0"/>
    </customSheetView>
    <customSheetView guid="{8FC47E04-BCF9-4504-9FDA-F8529AE0A203}" scale="85" showPageBreaks="1" showGridLines="0" zeroValues="0" printArea="1" hiddenRows="1" hiddenColumns="1" view="pageBreakPreview">
      <selection activeCell="K35" sqref="K35"/>
      <rowBreaks count="1" manualBreakCount="1">
        <brk id="26" max="4" man="1"/>
      </rowBreaks>
      <pageMargins left="0.25" right="0.25" top="0.75" bottom="0.25" header="0.25" footer="0.25"/>
      <printOptions horizontalCentered="1"/>
      <pageSetup paperSize="9" scale="80" fitToHeight="0" orientation="portrait" r:id="rId5"/>
      <headerFooter alignWithMargins="0"/>
    </customSheetView>
    <customSheetView guid="{B1DC5269-D889-4438-853D-005C3B580A35}" scale="85" showPageBreaks="1" showGridLines="0" zeroValues="0" printArea="1" hiddenRows="1" hiddenColumns="1" view="pageBreakPreview" topLeftCell="A34">
      <selection activeCell="A3" sqref="A3:E3"/>
      <rowBreaks count="1" manualBreakCount="1">
        <brk id="40" max="4" man="1"/>
      </rowBreaks>
      <pageMargins left="0.25" right="0.25" top="0.75" bottom="0.25" header="0.25" footer="0.25"/>
      <printOptions horizontalCentered="1"/>
      <pageSetup paperSize="9" scale="80" fitToHeight="0" orientation="portrait" r:id="rId6"/>
      <headerFooter alignWithMargins="0">
        <oddHeader>&amp;RPAGE &amp;P of &amp;N</oddHeader>
      </headerFooter>
    </customSheetView>
    <customSheetView guid="{A0F82AFD-A75A-45C4-A55A-D8EC84E8392D}" scale="85" showPageBreaks="1" showGridLines="0" zeroValues="0" printArea="1" hiddenRows="1" hiddenColumns="1" view="pageBreakPreview">
      <selection sqref="A1:B1"/>
      <rowBreaks count="1" manualBreakCount="1">
        <brk id="40" max="4" man="1"/>
      </rowBreaks>
      <pageMargins left="0.25" right="0.25" top="0.75" bottom="0.25" header="0.25" footer="0.25"/>
      <printOptions horizontalCentered="1"/>
      <pageSetup paperSize="9" scale="80" fitToHeight="0" orientation="portrait" r:id="rId7"/>
      <headerFooter alignWithMargins="0">
        <oddHeader>&amp;RPAGE &amp;P of &amp;N</oddHeader>
      </headerFooter>
    </customSheetView>
    <customSheetView guid="{334BFE7B-729F-4B5F-BBFA-FE5871D8551A}" scale="85" showPageBreaks="1" showGridLines="0" zeroValues="0" printArea="1" hiddenRows="1" hiddenColumns="1" view="pageBreakPreview" topLeftCell="A52">
      <selection activeCell="B65" sqref="B65"/>
      <rowBreaks count="1" manualBreakCount="1">
        <brk id="40" max="4" man="1"/>
      </rowBreaks>
      <pageMargins left="0.44" right="0.25" top="0.75" bottom="0.63" header="0.36" footer="0.36"/>
      <printOptions horizontalCentered="1"/>
      <pageSetup paperSize="9" scale="77" fitToHeight="0" orientation="portrait" r:id="rId8"/>
      <headerFooter alignWithMargins="0">
        <oddFooter>&amp;R&amp;"Arial,Bold"&amp;12PAGE &amp;P of &amp;N</oddFooter>
      </headerFooter>
    </customSheetView>
    <customSheetView guid="{F34A69E2-31EE-443F-8E78-A31E3AA3BE2B}" scale="85" showPageBreaks="1" showGridLines="0" zeroValues="0" printArea="1" hiddenRows="1" hiddenColumns="1" view="pageBreakPreview" topLeftCell="A52">
      <selection activeCell="B65" sqref="B65"/>
      <rowBreaks count="1" manualBreakCount="1">
        <brk id="40" max="4" man="1"/>
      </rowBreaks>
      <pageMargins left="0.44" right="0.25" top="0.75" bottom="0.63" header="0.36" footer="0.36"/>
      <printOptions horizontalCentered="1"/>
      <pageSetup paperSize="9" scale="77" fitToHeight="0" orientation="portrait" r:id="rId9"/>
      <headerFooter alignWithMargins="0">
        <oddFooter>&amp;R&amp;"Arial,Bold"&amp;12PAGE &amp;P of &amp;N</oddFooter>
      </headerFooter>
    </customSheetView>
    <customSheetView guid="{C5506FC7-8A4D-43D0-A0D5-B323816310B7}" scale="85" showPageBreaks="1" showGridLines="0" zeroValues="0" printArea="1" hiddenRows="1" hiddenColumns="1" view="pageBreakPreview">
      <selection activeCell="B65" sqref="B65"/>
      <rowBreaks count="1" manualBreakCount="1">
        <brk id="40" max="4" man="1"/>
      </rowBreaks>
      <pageMargins left="0.44" right="0.25" top="0.75" bottom="0.63" header="0.36" footer="0.36"/>
      <printOptions horizontalCentered="1"/>
      <pageSetup paperSize="9" scale="77" fitToHeight="0" orientation="portrait" r:id="rId10"/>
      <headerFooter alignWithMargins="0">
        <oddFooter>&amp;R&amp;"Arial,Bold"&amp;12PAGE &amp;P of &amp;N</oddFooter>
      </headerFooter>
    </customSheetView>
    <customSheetView guid="{3E286A90-B39B-4EF7-ADAF-AD9055F4EE3F}" scale="85" showPageBreaks="1" showGridLines="0" zeroValues="0" printArea="1" hiddenRows="1" hiddenColumns="1" view="pageBreakPreview" topLeftCell="A19">
      <selection activeCell="A3" sqref="A3:E3"/>
      <rowBreaks count="1" manualBreakCount="1">
        <brk id="40" max="4" man="1"/>
      </rowBreaks>
      <pageMargins left="0.25" right="0.25" top="0.75" bottom="0.25" header="0.25" footer="0.25"/>
      <printOptions horizontalCentered="1"/>
      <pageSetup paperSize="9" scale="80" fitToHeight="0" orientation="portrait" r:id="rId11"/>
      <headerFooter alignWithMargins="0">
        <oddHeader>&amp;RPAGE &amp;P of &amp;N</oddHeader>
      </headerFooter>
    </customSheetView>
    <customSheetView guid="{F9C00FCC-B928-44A4-AE8D-3790B3A7FE91}" scale="85" showPageBreaks="1" showGridLines="0" zeroValues="0" printArea="1" hiddenRows="1" hiddenColumns="1" view="pageBreakPreview" topLeftCell="A28">
      <selection activeCell="D37" sqref="D37"/>
      <pageMargins left="0.25" right="0.25" top="0.75" bottom="0.25" header="0.25" footer="0.25"/>
      <printOptions horizontalCentered="1"/>
      <pageSetup paperSize="9" scale="80" fitToHeight="0" orientation="portrait" r:id="rId12"/>
      <headerFooter alignWithMargins="0">
        <oddHeader>&amp;RPAGE &amp;P of &amp;N</oddHeader>
      </headerFooter>
    </customSheetView>
    <customSheetView guid="{F9504563-F4B8-4B08-8DF4-BD6D3D1F49DF}" scale="85" showPageBreaks="1" showGridLines="0" zeroValues="0" printArea="1" hiddenRows="1" hiddenColumns="1" view="pageBreakPreview" topLeftCell="A7">
      <selection activeCell="D37" sqref="D37"/>
      <pageMargins left="0.25" right="0.25" top="0.75" bottom="0.25" header="0.25" footer="0.25"/>
      <printOptions horizontalCentered="1"/>
      <pageSetup paperSize="9" scale="80" fitToHeight="0" orientation="portrait" r:id="rId13"/>
      <headerFooter alignWithMargins="0">
        <oddHeader>&amp;RPAGE &amp;P of &amp;N</oddHeader>
      </headerFooter>
    </customSheetView>
    <customSheetView guid="{AB88AE96-2A5B-4A72-8703-28C9E47DF5A8}" scale="85" showPageBreaks="1" showGridLines="0" zeroValues="0" printArea="1" hiddenRows="1" hiddenColumns="1" view="pageBreakPreview">
      <selection activeCell="K35" sqref="K35"/>
      <rowBreaks count="1" manualBreakCount="1">
        <brk id="26" max="4" man="1"/>
      </rowBreaks>
      <pageMargins left="0.25" right="0.25" top="0.75" bottom="0.25" header="0.25" footer="0.25"/>
      <printOptions horizontalCentered="1"/>
      <pageSetup paperSize="9" scale="80" fitToHeight="0" orientation="portrait" r:id="rId14"/>
      <headerFooter alignWithMargins="0"/>
    </customSheetView>
    <customSheetView guid="{BAC42A29-45E6-4402-B726-C3D139198BC5}" scale="85" showPageBreaks="1" showGridLines="0" zeroValues="0" printArea="1" hiddenRows="1" hiddenColumns="1" view="pageBreakPreview" topLeftCell="A23">
      <selection activeCell="F1" sqref="F1:G1048576"/>
      <rowBreaks count="1" manualBreakCount="1">
        <brk id="28" max="4" man="1"/>
      </rowBreaks>
      <pageMargins left="0.25" right="0.25" top="0.75" bottom="0.25" header="0.25" footer="0.25"/>
      <printOptions horizontalCentered="1"/>
      <pageSetup paperSize="9" scale="80" fitToHeight="0" orientation="portrait" r:id="rId15"/>
      <headerFooter alignWithMargins="0"/>
    </customSheetView>
    <customSheetView guid="{1D1BEC92-0584-42FC-833F-7509E5F404C5}" scale="85" showPageBreaks="1" showGridLines="0" zeroValues="0" printArea="1" hiddenRows="1" hiddenColumns="1" view="pageBreakPreview" topLeftCell="A23">
      <selection activeCell="D15" sqref="D15:E15"/>
      <rowBreaks count="1" manualBreakCount="1">
        <brk id="28" max="4" man="1"/>
      </rowBreaks>
      <pageMargins left="0.25" right="0.25" top="0.75" bottom="0.25" header="0.25" footer="0.25"/>
      <printOptions horizontalCentered="1"/>
      <pageSetup paperSize="9" scale="80" fitToHeight="0" orientation="portrait" r:id="rId16"/>
      <headerFooter alignWithMargins="0"/>
    </customSheetView>
  </customSheetViews>
  <mergeCells count="34">
    <mergeCell ref="B29:E29"/>
    <mergeCell ref="B30:C30"/>
    <mergeCell ref="B36:E36"/>
    <mergeCell ref="B37:C37"/>
    <mergeCell ref="B40:E40"/>
    <mergeCell ref="B38:B39"/>
    <mergeCell ref="H40:L41"/>
    <mergeCell ref="B41:E41"/>
    <mergeCell ref="B31:E31"/>
    <mergeCell ref="B32:C32"/>
    <mergeCell ref="B34:E34"/>
    <mergeCell ref="B35:C35"/>
    <mergeCell ref="D33:E33"/>
    <mergeCell ref="B24:C24"/>
    <mergeCell ref="B25:E25"/>
    <mergeCell ref="B26:C26"/>
    <mergeCell ref="B27:E27"/>
    <mergeCell ref="B28:C28"/>
    <mergeCell ref="B18:E18"/>
    <mergeCell ref="B19:C19"/>
    <mergeCell ref="B20:E20"/>
    <mergeCell ref="B21:C21"/>
    <mergeCell ref="B23:E23"/>
    <mergeCell ref="A6:B6"/>
    <mergeCell ref="B15:C15"/>
    <mergeCell ref="B16:E16"/>
    <mergeCell ref="B17:C17"/>
    <mergeCell ref="D15:E15"/>
    <mergeCell ref="A7:B7"/>
    <mergeCell ref="A1:B1"/>
    <mergeCell ref="D1:E1"/>
    <mergeCell ref="A2:J2"/>
    <mergeCell ref="A3:E3"/>
    <mergeCell ref="A4:E4"/>
  </mergeCells>
  <printOptions horizontalCentered="1"/>
  <pageMargins left="0.25" right="0.25" top="0.75" bottom="0.25" header="0.25" footer="0.25"/>
  <pageSetup paperSize="9" scale="80" fitToHeight="0" orientation="portrait" r:id="rId17"/>
  <headerFooter alignWithMargins="0"/>
  <rowBreaks count="1" manualBreakCount="1">
    <brk id="28"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BC116"/>
  <sheetViews>
    <sheetView showGridLines="0" showZeros="0" view="pageBreakPreview" zoomScale="80" zoomScaleSheetLayoutView="80" workbookViewId="0">
      <selection activeCell="G21" sqref="G21"/>
    </sheetView>
  </sheetViews>
  <sheetFormatPr defaultColWidth="9.140625" defaultRowHeight="15.75"/>
  <cols>
    <col min="1" max="1" width="6.7109375" style="214" customWidth="1"/>
    <col min="2" max="2" width="5.5703125" style="214" customWidth="1"/>
    <col min="3" max="3" width="24.7109375" style="214" customWidth="1"/>
    <col min="4" max="4" width="22.42578125" style="214" customWidth="1"/>
    <col min="5" max="5" width="29.140625" style="214" customWidth="1"/>
    <col min="6" max="6" width="18.42578125" style="214" customWidth="1"/>
    <col min="7" max="7" width="20" style="214" customWidth="1"/>
    <col min="8" max="8" width="27.85546875" style="214" customWidth="1"/>
    <col min="9" max="9" width="22.140625" style="214" hidden="1" customWidth="1"/>
    <col min="10" max="10" width="23" style="214" hidden="1" customWidth="1"/>
    <col min="11" max="11" width="19.28515625" style="214" hidden="1" customWidth="1"/>
    <col min="12" max="12" width="20.140625" style="214" hidden="1" customWidth="1"/>
    <col min="13" max="13" width="5.7109375" style="214" hidden="1" customWidth="1"/>
    <col min="14" max="18" width="20.42578125" style="214" hidden="1" customWidth="1"/>
    <col min="19" max="19" width="21.28515625" style="214" hidden="1" customWidth="1"/>
    <col min="20" max="20" width="17" style="214" hidden="1" customWidth="1"/>
    <col min="21" max="21" width="16.140625" style="214" customWidth="1"/>
    <col min="22" max="22" width="20" style="214" customWidth="1"/>
    <col min="23" max="23" width="7.28515625" style="214" customWidth="1"/>
    <col min="24" max="24" width="5.7109375" style="214" customWidth="1"/>
    <col min="25" max="25" width="15.85546875" style="214" customWidth="1"/>
    <col min="26" max="26" width="5.140625" style="214" customWidth="1"/>
    <col min="27" max="27" width="17" style="214" customWidth="1"/>
    <col min="28" max="28" width="17.5703125" style="214" customWidth="1"/>
    <col min="29" max="29" width="18" style="214" customWidth="1"/>
    <col min="30" max="30" width="17.7109375" style="214" customWidth="1"/>
    <col min="31" max="31" width="4.42578125" style="214" customWidth="1"/>
    <col min="32" max="32" width="18.28515625" style="214" customWidth="1"/>
    <col min="33" max="33" width="19.28515625" style="214" customWidth="1"/>
    <col min="34" max="34" width="19" style="214" customWidth="1"/>
    <col min="35" max="35" width="18.42578125" style="214" customWidth="1"/>
    <col min="36" max="36" width="4.5703125" style="214" customWidth="1"/>
    <col min="37" max="37" width="19.42578125" style="214" customWidth="1"/>
    <col min="38" max="38" width="16.7109375" style="214" customWidth="1"/>
    <col min="39" max="40" width="20.42578125" style="214" customWidth="1"/>
    <col min="41" max="41" width="5" style="214" customWidth="1"/>
    <col min="42" max="45" width="23.5703125" style="214" customWidth="1"/>
    <col min="46" max="46" width="7.5703125" style="214" customWidth="1"/>
    <col min="47" max="47" width="18.7109375" style="214" customWidth="1"/>
    <col min="48" max="48" width="18.42578125" style="214" customWidth="1"/>
    <col min="49" max="49" width="18.140625" style="214" customWidth="1"/>
    <col min="50" max="50" width="20" style="214" customWidth="1"/>
    <col min="51" max="51" width="4.28515625" style="214" customWidth="1"/>
    <col min="52" max="52" width="18.7109375" style="214" customWidth="1"/>
    <col min="53" max="53" width="19" style="214" customWidth="1"/>
    <col min="54" max="54" width="20" style="214" customWidth="1"/>
    <col min="55" max="55" width="19" style="214" customWidth="1"/>
    <col min="56" max="57" width="17.42578125" style="214" customWidth="1"/>
    <col min="58" max="58" width="20.140625" style="214" customWidth="1"/>
    <col min="59" max="59" width="18.28515625" style="214" customWidth="1"/>
    <col min="60" max="74" width="9.140625" style="214" customWidth="1"/>
    <col min="75" max="16384" width="9.140625" style="214"/>
  </cols>
  <sheetData>
    <row r="1" spans="1:24" ht="24.75" customHeight="1">
      <c r="A1" s="1361" t="s">
        <v>149</v>
      </c>
      <c r="B1" s="1361"/>
      <c r="C1" s="1361"/>
      <c r="D1" s="1361"/>
      <c r="E1" s="1361"/>
      <c r="F1" s="1361"/>
      <c r="G1" s="1361"/>
      <c r="H1" s="1361"/>
      <c r="I1" s="541"/>
      <c r="J1" s="220" t="s">
        <v>33</v>
      </c>
      <c r="K1" s="543"/>
      <c r="L1" s="543"/>
    </row>
    <row r="2" spans="1:24" ht="25.5" customHeight="1">
      <c r="A2" s="233" t="str">
        <f>Cover!B3</f>
        <v>SPEC. NO.:  CC/NT/G-COND/DOM/A02/25/01011</v>
      </c>
      <c r="B2" s="233"/>
      <c r="C2" s="234"/>
      <c r="D2" s="235"/>
      <c r="E2" s="235"/>
      <c r="F2" s="235"/>
      <c r="G2" s="235"/>
      <c r="H2" s="236" t="s">
        <v>150</v>
      </c>
      <c r="I2" s="542" t="s">
        <v>151</v>
      </c>
      <c r="J2" s="244">
        <f>'Sch-5 '!E18</f>
        <v>0</v>
      </c>
      <c r="K2" s="248"/>
      <c r="L2" s="248"/>
    </row>
    <row r="3" spans="1:24" ht="15" customHeight="1">
      <c r="A3" s="237"/>
      <c r="B3" s="237"/>
      <c r="C3" s="238"/>
      <c r="D3" s="239"/>
      <c r="E3" s="239"/>
      <c r="F3" s="239"/>
      <c r="G3" s="239"/>
      <c r="I3" s="240" t="s">
        <v>361</v>
      </c>
      <c r="J3" s="244">
        <f>'Sch-5 '!E20</f>
        <v>0</v>
      </c>
      <c r="K3" s="284"/>
      <c r="L3" s="284"/>
    </row>
    <row r="4" spans="1:24" ht="18" customHeight="1">
      <c r="A4" s="1362" t="s">
        <v>152</v>
      </c>
      <c r="B4" s="1362"/>
      <c r="C4" s="1362"/>
      <c r="D4" s="1362"/>
      <c r="E4" s="1362"/>
      <c r="F4" s="1362"/>
      <c r="G4" s="1362"/>
      <c r="H4" s="1362"/>
      <c r="I4" s="240" t="s">
        <v>153</v>
      </c>
      <c r="J4" s="309">
        <f>'Sch-5 '!E22+'Sch-5 '!E23</f>
        <v>0</v>
      </c>
      <c r="K4" s="544"/>
      <c r="L4" s="544"/>
    </row>
    <row r="5" spans="1:24">
      <c r="A5" s="241" t="s">
        <v>368</v>
      </c>
      <c r="B5" s="241"/>
      <c r="C5" s="242"/>
      <c r="D5" s="242"/>
      <c r="E5" s="242"/>
      <c r="F5" s="242"/>
      <c r="G5" s="242"/>
      <c r="I5" s="240" t="s">
        <v>154</v>
      </c>
      <c r="J5" s="244" t="str">
        <f>'Sch-5 '!E25</f>
        <v>Not Applicable</v>
      </c>
      <c r="K5" s="544"/>
      <c r="L5" s="544"/>
      <c r="X5" s="243"/>
    </row>
    <row r="6" spans="1:24">
      <c r="A6" s="316" t="s">
        <v>21</v>
      </c>
      <c r="B6" s="316"/>
      <c r="C6" s="242"/>
      <c r="D6" s="242"/>
      <c r="E6" s="242"/>
      <c r="F6" s="242"/>
      <c r="G6" s="242"/>
      <c r="I6" s="240" t="s">
        <v>155</v>
      </c>
      <c r="J6" s="833">
        <f>'Sch-4a'!G22</f>
        <v>0</v>
      </c>
      <c r="K6" s="544"/>
      <c r="L6" s="544"/>
    </row>
    <row r="7" spans="1:24">
      <c r="A7" s="316" t="s">
        <v>115</v>
      </c>
      <c r="B7" s="316"/>
      <c r="C7" s="242"/>
      <c r="D7" s="242"/>
      <c r="E7" s="242"/>
      <c r="F7" s="242"/>
      <c r="G7" s="242"/>
      <c r="I7" s="240" t="s">
        <v>157</v>
      </c>
      <c r="J7" s="833">
        <f>'Sch-4b'!G22</f>
        <v>0</v>
      </c>
      <c r="K7" s="284"/>
      <c r="L7" s="284"/>
    </row>
    <row r="8" spans="1:24">
      <c r="A8" s="316" t="s">
        <v>22</v>
      </c>
      <c r="B8" s="316"/>
      <c r="C8" s="242"/>
      <c r="D8" s="242"/>
      <c r="E8" s="242"/>
      <c r="F8" s="242"/>
      <c r="G8" s="242"/>
      <c r="I8" s="240" t="s">
        <v>424</v>
      </c>
      <c r="J8" s="833">
        <f>'Sch-4c'!P20</f>
        <v>0</v>
      </c>
      <c r="K8" s="284"/>
      <c r="L8" s="284"/>
    </row>
    <row r="9" spans="1:24">
      <c r="A9" s="316" t="s">
        <v>156</v>
      </c>
      <c r="B9" s="316"/>
      <c r="C9" s="242"/>
      <c r="D9" s="242"/>
      <c r="E9" s="242"/>
      <c r="F9" s="242"/>
      <c r="G9" s="242"/>
      <c r="I9" s="240" t="s">
        <v>159</v>
      </c>
      <c r="J9" s="547">
        <v>0</v>
      </c>
      <c r="K9" s="284"/>
      <c r="L9" s="284"/>
    </row>
    <row r="10" spans="1:24">
      <c r="A10" s="316" t="s">
        <v>158</v>
      </c>
      <c r="B10" s="316"/>
      <c r="C10" s="242"/>
      <c r="D10" s="242"/>
      <c r="E10" s="242"/>
      <c r="F10" s="242"/>
      <c r="G10" s="242"/>
      <c r="I10" s="240" t="s">
        <v>160</v>
      </c>
      <c r="J10" s="232"/>
      <c r="K10" s="284"/>
      <c r="L10" s="284"/>
    </row>
    <row r="11" spans="1:24" ht="16.5" thickBot="1">
      <c r="B11" s="316"/>
      <c r="C11" s="242"/>
      <c r="D11" s="242"/>
      <c r="E11" s="242"/>
      <c r="F11" s="242"/>
      <c r="G11" s="242"/>
      <c r="J11" s="741">
        <f>SUM(J3:J10)</f>
        <v>0</v>
      </c>
      <c r="K11" s="284"/>
      <c r="L11" s="284"/>
    </row>
    <row r="12" spans="1:24">
      <c r="A12" s="242"/>
      <c r="B12" s="242"/>
      <c r="C12" s="242"/>
      <c r="D12" s="242"/>
      <c r="E12" s="242"/>
      <c r="F12" s="242"/>
      <c r="G12" s="242"/>
      <c r="K12" s="284"/>
      <c r="L12" s="284"/>
    </row>
    <row r="13" spans="1:24" ht="61.5" customHeight="1">
      <c r="A13" s="245" t="s">
        <v>161</v>
      </c>
      <c r="B13" s="245"/>
      <c r="C13" s="1245" t="str">
        <f>Cover!B2</f>
        <v>Conductor Package CD02 for supply of balance quantity of ACSR MOOSE Conductor for part of Diding – Dhalkebar – Bathnaha Transmission Line corresponding to Tower Package- TW02 associated with Arun-3 HEP in Nepal under Consultancy services to SAPDC.</v>
      </c>
      <c r="D13" s="1245"/>
      <c r="E13" s="1245"/>
      <c r="F13" s="1245"/>
      <c r="G13" s="1245"/>
      <c r="H13" s="1245"/>
      <c r="K13" s="545"/>
      <c r="L13" s="545"/>
    </row>
    <row r="14" spans="1:24">
      <c r="A14" s="246"/>
      <c r="B14" s="246"/>
      <c r="C14" s="136"/>
      <c r="D14" s="136"/>
      <c r="E14" s="136"/>
      <c r="F14" s="136"/>
      <c r="G14" s="136"/>
      <c r="J14" s="247"/>
      <c r="K14" s="248"/>
      <c r="L14" s="248"/>
      <c r="M14" s="248"/>
      <c r="N14" s="248"/>
      <c r="O14" s="248"/>
      <c r="P14" s="248"/>
      <c r="Q14" s="248"/>
      <c r="R14" s="248"/>
    </row>
    <row r="15" spans="1:24">
      <c r="A15" s="249" t="s">
        <v>162</v>
      </c>
      <c r="B15" s="249"/>
      <c r="C15" s="250"/>
      <c r="D15" s="249"/>
      <c r="E15" s="249"/>
      <c r="F15" s="249"/>
      <c r="G15" s="249"/>
      <c r="J15" s="247"/>
      <c r="K15" s="248"/>
      <c r="L15" s="248"/>
      <c r="M15" s="248"/>
      <c r="N15" s="248"/>
      <c r="O15" s="248"/>
      <c r="P15" s="248"/>
      <c r="Q15" s="248"/>
      <c r="R15" s="248"/>
    </row>
    <row r="16" spans="1:24">
      <c r="A16" s="249"/>
      <c r="B16" s="249"/>
      <c r="C16" s="250"/>
      <c r="D16" s="249"/>
      <c r="E16" s="249"/>
      <c r="F16" s="249"/>
      <c r="G16" s="249"/>
      <c r="J16" s="247"/>
      <c r="K16" s="248"/>
      <c r="L16" s="248"/>
      <c r="M16" s="248"/>
      <c r="N16" s="248"/>
      <c r="O16" s="248"/>
      <c r="P16" s="248"/>
      <c r="Q16" s="248"/>
      <c r="R16" s="248"/>
    </row>
    <row r="17" spans="1:55" ht="39" customHeight="1" thickBot="1">
      <c r="A17" s="1363" t="s">
        <v>163</v>
      </c>
      <c r="B17" s="1363"/>
      <c r="C17" s="1363"/>
      <c r="D17" s="1363"/>
      <c r="E17" s="1363"/>
      <c r="F17" s="1363"/>
      <c r="G17" s="1363"/>
      <c r="H17" s="1363"/>
    </row>
    <row r="18" spans="1:55" ht="16.5" thickBot="1">
      <c r="A18" s="251"/>
      <c r="B18" s="251"/>
      <c r="C18" s="251"/>
      <c r="D18" s="251"/>
      <c r="E18" s="251"/>
      <c r="F18" s="251"/>
      <c r="G18" s="251"/>
      <c r="I18" s="512" t="s">
        <v>151</v>
      </c>
      <c r="J18" s="512" t="s">
        <v>361</v>
      </c>
      <c r="K18" s="512" t="s">
        <v>153</v>
      </c>
      <c r="L18" s="252" t="s">
        <v>154</v>
      </c>
      <c r="N18" s="252" t="s">
        <v>155</v>
      </c>
      <c r="O18" s="252" t="s">
        <v>157</v>
      </c>
      <c r="P18" s="252" t="s">
        <v>424</v>
      </c>
      <c r="Q18" s="252" t="s">
        <v>159</v>
      </c>
      <c r="R18" s="252" t="s">
        <v>160</v>
      </c>
      <c r="S18" s="578" t="s">
        <v>364</v>
      </c>
      <c r="T18" s="552"/>
      <c r="U18" s="552"/>
      <c r="V18" s="552"/>
      <c r="Y18" s="527"/>
      <c r="AA18" s="1357"/>
      <c r="AB18" s="1357"/>
      <c r="AC18" s="1357"/>
      <c r="AD18" s="1357"/>
      <c r="AF18" s="1357"/>
      <c r="AG18" s="1357"/>
      <c r="AH18" s="1357"/>
      <c r="AI18" s="1357"/>
      <c r="AK18" s="1357"/>
      <c r="AL18" s="1357"/>
      <c r="AM18" s="1357"/>
      <c r="AN18" s="1357"/>
      <c r="AP18" s="1357"/>
      <c r="AQ18" s="1357"/>
      <c r="AR18" s="1357"/>
      <c r="AS18" s="1357"/>
      <c r="AU18" s="1357"/>
      <c r="AV18" s="1357"/>
      <c r="AW18" s="1357"/>
      <c r="AX18" s="1357"/>
      <c r="AZ18" s="1357"/>
      <c r="BA18" s="1357"/>
      <c r="BB18" s="1357"/>
      <c r="BC18" s="1357"/>
    </row>
    <row r="19" spans="1:55" ht="58.5" customHeight="1" thickBot="1">
      <c r="A19" s="251"/>
      <c r="B19" s="251"/>
      <c r="C19" s="251"/>
      <c r="D19" s="251"/>
      <c r="E19" s="251"/>
      <c r="F19" s="251"/>
      <c r="G19" s="1029" t="s">
        <v>496</v>
      </c>
      <c r="H19" s="1029" t="s">
        <v>497</v>
      </c>
      <c r="I19" s="253"/>
      <c r="J19" s="253"/>
      <c r="K19" s="253"/>
      <c r="L19" s="565"/>
      <c r="M19" s="574"/>
      <c r="N19" s="577"/>
      <c r="O19" s="577"/>
      <c r="P19" s="577"/>
      <c r="Q19" s="577"/>
      <c r="R19" s="577"/>
      <c r="Y19" s="528"/>
      <c r="AA19" s="528"/>
      <c r="AB19" s="528"/>
      <c r="AC19" s="528"/>
      <c r="AD19" s="528"/>
      <c r="AF19" s="528"/>
      <c r="AG19" s="528"/>
      <c r="AH19" s="528"/>
      <c r="AI19" s="528"/>
      <c r="AK19" s="528"/>
      <c r="AL19" s="528"/>
      <c r="AM19" s="528"/>
      <c r="AN19" s="528"/>
      <c r="AP19" s="528"/>
      <c r="AQ19" s="528"/>
      <c r="AR19" s="528"/>
      <c r="AS19" s="528"/>
      <c r="AU19" s="528"/>
      <c r="AV19" s="528"/>
      <c r="AW19" s="528"/>
      <c r="AX19" s="528"/>
      <c r="AZ19" s="528"/>
      <c r="BA19" s="528"/>
      <c r="BB19" s="528"/>
      <c r="BC19" s="528"/>
    </row>
    <row r="20" spans="1:55" ht="82.5" customHeight="1">
      <c r="A20" s="254"/>
      <c r="B20" s="255">
        <v>1</v>
      </c>
      <c r="C20" s="1358" t="s">
        <v>518</v>
      </c>
      <c r="D20" s="1359"/>
      <c r="E20" s="1359"/>
      <c r="F20" s="1360"/>
      <c r="G20" s="256"/>
      <c r="H20" s="256"/>
      <c r="I20" s="258" t="e">
        <f>(J2/J2)*G20</f>
        <v>#DIV/0!</v>
      </c>
      <c r="J20" s="258" t="e">
        <f>(J3/J11)*H20</f>
        <v>#DIV/0!</v>
      </c>
      <c r="K20" s="548" t="e">
        <f>(J4/J11)*H20</f>
        <v>#DIV/0!</v>
      </c>
      <c r="L20" s="258" t="e">
        <f>(J5/J11)*H20</f>
        <v>#VALUE!</v>
      </c>
      <c r="M20" s="529"/>
      <c r="N20" s="258" t="e">
        <f>(J6/J11)*H20</f>
        <v>#DIV/0!</v>
      </c>
      <c r="O20" s="258" t="e">
        <f>(J7/J11)*H20</f>
        <v>#DIV/0!</v>
      </c>
      <c r="P20" s="258" t="e">
        <f>(J8/J11)*H20</f>
        <v>#DIV/0!</v>
      </c>
      <c r="Q20" s="258" t="e">
        <f>(J8/J11)*H20</f>
        <v>#DIV/0!</v>
      </c>
      <c r="R20" s="258" t="e">
        <f>(J9/J11)*H20</f>
        <v>#DIV/0!</v>
      </c>
      <c r="S20" s="571" t="e">
        <f>I20+J20+K20+L20+N20+O20+Q20+R20</f>
        <v>#DIV/0!</v>
      </c>
      <c r="Y20" s="529"/>
      <c r="AA20" s="529"/>
      <c r="AB20" s="529"/>
      <c r="AC20" s="529"/>
      <c r="AD20" s="529"/>
      <c r="AF20" s="529"/>
      <c r="AG20" s="529"/>
      <c r="AH20" s="529"/>
      <c r="AI20" s="529"/>
      <c r="AK20" s="529"/>
      <c r="AL20" s="529"/>
      <c r="AM20" s="529"/>
      <c r="AN20" s="530"/>
      <c r="AP20" s="530"/>
      <c r="AQ20" s="530"/>
      <c r="AR20" s="530"/>
      <c r="AS20" s="530"/>
      <c r="AU20" s="529"/>
      <c r="AV20" s="529"/>
      <c r="AW20" s="529"/>
      <c r="AX20" s="529"/>
      <c r="AZ20" s="529"/>
      <c r="BA20" s="529"/>
      <c r="BB20" s="529"/>
      <c r="BC20" s="529"/>
    </row>
    <row r="21" spans="1:55" ht="84" customHeight="1">
      <c r="A21" s="259"/>
      <c r="B21" s="260">
        <v>2</v>
      </c>
      <c r="C21" s="1339" t="s">
        <v>519</v>
      </c>
      <c r="D21" s="1340"/>
      <c r="E21" s="1340"/>
      <c r="F21" s="1341"/>
      <c r="G21" s="546"/>
      <c r="H21" s="546"/>
      <c r="I21" s="258">
        <f>G21*J2</f>
        <v>0</v>
      </c>
      <c r="J21" s="258">
        <f>H21*J3</f>
        <v>0</v>
      </c>
      <c r="K21" s="548">
        <f>H21*J4</f>
        <v>0</v>
      </c>
      <c r="L21" s="258" t="e">
        <f>H21*J5</f>
        <v>#VALUE!</v>
      </c>
      <c r="M21" s="529"/>
      <c r="N21" s="258">
        <f>H21*J6</f>
        <v>0</v>
      </c>
      <c r="O21" s="258">
        <f>H21*J7</f>
        <v>0</v>
      </c>
      <c r="P21" s="258">
        <f>H21*J8</f>
        <v>0</v>
      </c>
      <c r="Q21" s="258">
        <f>H21*J8</f>
        <v>0</v>
      </c>
      <c r="R21" s="258">
        <f>H21*J9</f>
        <v>0</v>
      </c>
      <c r="S21" s="571" t="e">
        <f>I21+J21+K21+L21+N21+O21+Q21+R21</f>
        <v>#VALUE!</v>
      </c>
      <c r="Y21" s="529"/>
      <c r="AA21" s="529"/>
      <c r="AB21" s="529"/>
      <c r="AC21" s="529"/>
      <c r="AD21" s="529"/>
      <c r="AF21" s="529"/>
      <c r="AG21" s="529"/>
      <c r="AH21" s="529"/>
      <c r="AI21" s="529"/>
      <c r="AK21" s="529"/>
      <c r="AL21" s="529"/>
      <c r="AM21" s="529"/>
      <c r="AN21" s="529"/>
      <c r="AP21" s="529"/>
      <c r="AQ21" s="529"/>
      <c r="AR21" s="529"/>
      <c r="AS21" s="529"/>
      <c r="AU21" s="529"/>
      <c r="AV21" s="529"/>
      <c r="AW21" s="529"/>
      <c r="AX21" s="529"/>
      <c r="AZ21" s="529"/>
      <c r="BA21" s="529"/>
      <c r="BB21" s="529"/>
      <c r="BC21" s="529"/>
    </row>
    <row r="22" spans="1:55" ht="63" customHeight="1" thickBot="1">
      <c r="A22" s="261"/>
      <c r="B22" s="262">
        <v>3</v>
      </c>
      <c r="C22" s="1342" t="s">
        <v>352</v>
      </c>
      <c r="D22" s="1343"/>
      <c r="E22" s="1343"/>
      <c r="F22" s="1344"/>
      <c r="G22" s="1023"/>
      <c r="H22" s="263"/>
      <c r="I22" s="599"/>
      <c r="J22" s="264"/>
      <c r="K22" s="566"/>
      <c r="L22" s="264"/>
      <c r="N22" s="232"/>
      <c r="O22" s="232"/>
      <c r="P22" s="232"/>
      <c r="Q22" s="232"/>
      <c r="R22" s="232"/>
      <c r="S22" s="571"/>
      <c r="Y22" s="531"/>
      <c r="AA22" s="531"/>
      <c r="AB22" s="531"/>
      <c r="AC22" s="531"/>
      <c r="AD22" s="531"/>
      <c r="AF22" s="531"/>
      <c r="AG22" s="531"/>
      <c r="AH22" s="531"/>
      <c r="AI22" s="532"/>
      <c r="AK22" s="531"/>
      <c r="AL22" s="531"/>
      <c r="AM22" s="531"/>
      <c r="AN22" s="531"/>
      <c r="AP22" s="531"/>
      <c r="AQ22" s="531"/>
      <c r="AR22" s="531"/>
      <c r="AS22" s="531"/>
      <c r="AU22" s="531"/>
      <c r="AV22" s="531"/>
      <c r="AW22" s="531"/>
      <c r="AX22" s="532"/>
      <c r="AZ22" s="531"/>
      <c r="BA22" s="531"/>
      <c r="BB22" s="531"/>
      <c r="BC22" s="531"/>
    </row>
    <row r="23" spans="1:55" ht="21.75" customHeight="1" thickBot="1">
      <c r="A23" s="261"/>
      <c r="B23" s="265"/>
      <c r="C23" s="266" t="s">
        <v>558</v>
      </c>
      <c r="D23" s="267"/>
      <c r="E23" s="268"/>
      <c r="F23" s="269"/>
      <c r="G23" s="271"/>
      <c r="H23" s="889"/>
      <c r="I23" s="601">
        <f>G23</f>
        <v>0</v>
      </c>
      <c r="J23" s="598" t="s">
        <v>164</v>
      </c>
      <c r="K23" s="567" t="s">
        <v>164</v>
      </c>
      <c r="L23" s="257" t="s">
        <v>164</v>
      </c>
      <c r="N23" s="232"/>
      <c r="O23" s="232"/>
      <c r="P23" s="232"/>
      <c r="Q23" s="232"/>
      <c r="R23" s="232"/>
      <c r="S23" s="571">
        <f>I23</f>
        <v>0</v>
      </c>
      <c r="Y23" s="533"/>
      <c r="AA23" s="533"/>
      <c r="AB23" s="533"/>
      <c r="AC23" s="533"/>
      <c r="AD23" s="533"/>
      <c r="AF23" s="533"/>
      <c r="AG23" s="533"/>
      <c r="AH23" s="533"/>
      <c r="AI23" s="533"/>
      <c r="AK23" s="533"/>
      <c r="AL23" s="533"/>
      <c r="AM23" s="533"/>
      <c r="AN23" s="533"/>
      <c r="AP23" s="533"/>
      <c r="AQ23" s="533"/>
      <c r="AR23" s="533"/>
      <c r="AS23" s="533"/>
      <c r="AU23" s="533"/>
      <c r="AV23" s="533"/>
      <c r="AW23" s="533"/>
      <c r="AX23" s="533"/>
      <c r="AZ23" s="533"/>
      <c r="BA23" s="533"/>
      <c r="BB23" s="533"/>
      <c r="BC23" s="533"/>
    </row>
    <row r="24" spans="1:55" ht="21.75" customHeight="1" thickBot="1">
      <c r="A24" s="261"/>
      <c r="B24" s="265"/>
      <c r="C24" s="266" t="s">
        <v>428</v>
      </c>
      <c r="D24" s="267"/>
      <c r="E24" s="270" t="s">
        <v>367</v>
      </c>
      <c r="F24" s="269"/>
      <c r="G24" s="1024"/>
      <c r="H24" s="271"/>
      <c r="I24" s="600" t="s">
        <v>164</v>
      </c>
      <c r="J24" s="602">
        <f>H24</f>
        <v>0</v>
      </c>
      <c r="K24" s="752" t="s">
        <v>164</v>
      </c>
      <c r="L24" s="257" t="s">
        <v>164</v>
      </c>
      <c r="N24" s="232"/>
      <c r="O24" s="232"/>
      <c r="P24" s="232"/>
      <c r="Q24" s="232"/>
      <c r="R24" s="232"/>
      <c r="S24" s="571">
        <f>J24</f>
        <v>0</v>
      </c>
      <c r="Y24" s="533"/>
      <c r="AA24" s="533"/>
      <c r="AB24" s="533"/>
      <c r="AC24" s="533"/>
      <c r="AD24" s="533"/>
      <c r="AF24" s="533"/>
      <c r="AG24" s="533"/>
      <c r="AH24" s="533"/>
      <c r="AI24" s="533"/>
      <c r="AK24" s="533"/>
      <c r="AL24" s="533"/>
      <c r="AM24" s="533"/>
      <c r="AN24" s="533"/>
      <c r="AP24" s="533"/>
      <c r="AQ24" s="533"/>
      <c r="AR24" s="533"/>
      <c r="AS24" s="533"/>
      <c r="AU24" s="533"/>
      <c r="AV24" s="533"/>
      <c r="AW24" s="533"/>
      <c r="AX24" s="533"/>
      <c r="AZ24" s="533"/>
      <c r="BA24" s="533"/>
      <c r="BB24" s="533"/>
      <c r="BC24" s="533"/>
    </row>
    <row r="25" spans="1:55" ht="21.75" customHeight="1" thickBot="1">
      <c r="A25" s="261"/>
      <c r="B25" s="265"/>
      <c r="C25" s="266" t="s">
        <v>165</v>
      </c>
      <c r="D25" s="267"/>
      <c r="E25" s="268"/>
      <c r="F25" s="269"/>
      <c r="G25" s="1024"/>
      <c r="H25" s="586"/>
      <c r="I25" s="273" t="s">
        <v>164</v>
      </c>
      <c r="J25" s="582" t="s">
        <v>164</v>
      </c>
      <c r="K25" s="584">
        <f>H25</f>
        <v>0</v>
      </c>
      <c r="L25" s="756" t="s">
        <v>164</v>
      </c>
      <c r="M25" s="575"/>
      <c r="N25" s="232"/>
      <c r="O25" s="232"/>
      <c r="P25" s="232"/>
      <c r="Q25" s="232"/>
      <c r="R25" s="232"/>
      <c r="S25" s="571">
        <f>K25</f>
        <v>0</v>
      </c>
      <c r="Y25" s="534"/>
      <c r="AA25" s="533"/>
      <c r="AB25" s="533"/>
      <c r="AC25" s="533"/>
      <c r="AD25" s="533"/>
      <c r="AF25" s="533"/>
      <c r="AG25" s="533"/>
      <c r="AH25" s="533"/>
      <c r="AI25" s="533"/>
      <c r="AK25" s="533"/>
      <c r="AL25" s="533"/>
      <c r="AM25" s="533"/>
      <c r="AN25" s="533"/>
      <c r="AP25" s="533"/>
      <c r="AQ25" s="533"/>
      <c r="AR25" s="533"/>
      <c r="AS25" s="533"/>
      <c r="AU25" s="533"/>
      <c r="AV25" s="533"/>
      <c r="AW25" s="533"/>
      <c r="AX25" s="533"/>
      <c r="AZ25" s="533"/>
      <c r="BA25" s="533"/>
      <c r="BB25" s="533"/>
      <c r="BC25" s="533"/>
    </row>
    <row r="26" spans="1:55" ht="21.75" customHeight="1" thickBot="1">
      <c r="A26" s="261"/>
      <c r="B26" s="265"/>
      <c r="C26" s="266" t="s">
        <v>520</v>
      </c>
      <c r="D26" s="266"/>
      <c r="E26" s="268"/>
      <c r="F26" s="269"/>
      <c r="G26" s="1024"/>
      <c r="H26" s="889"/>
      <c r="I26" s="273" t="s">
        <v>164</v>
      </c>
      <c r="J26" s="273" t="s">
        <v>164</v>
      </c>
      <c r="K26" s="582" t="s">
        <v>164</v>
      </c>
      <c r="L26" s="585">
        <f>H26</f>
        <v>0</v>
      </c>
      <c r="N26" s="580"/>
      <c r="O26" s="232"/>
      <c r="P26" s="580"/>
      <c r="Q26" s="232"/>
      <c r="R26" s="232"/>
      <c r="S26" s="571">
        <f>L26</f>
        <v>0</v>
      </c>
      <c r="Y26" s="533"/>
      <c r="AA26" s="534"/>
      <c r="AB26" s="534"/>
      <c r="AC26" s="534"/>
      <c r="AD26" s="534"/>
      <c r="AF26" s="533"/>
      <c r="AG26" s="533"/>
      <c r="AH26" s="533"/>
      <c r="AI26" s="533"/>
      <c r="AK26" s="533"/>
      <c r="AL26" s="533"/>
      <c r="AM26" s="533"/>
      <c r="AN26" s="533"/>
      <c r="AP26" s="533"/>
      <c r="AQ26" s="533"/>
      <c r="AR26" s="533"/>
      <c r="AS26" s="533"/>
      <c r="AU26" s="533"/>
      <c r="AV26" s="533"/>
      <c r="AW26" s="533"/>
      <c r="AX26" s="533"/>
      <c r="AZ26" s="533"/>
      <c r="BA26" s="533"/>
      <c r="BB26" s="533"/>
      <c r="BC26" s="533"/>
    </row>
    <row r="27" spans="1:55" ht="21.75" hidden="1" customHeight="1" thickBot="1">
      <c r="A27" s="261"/>
      <c r="B27" s="265"/>
      <c r="C27" s="266" t="s">
        <v>166</v>
      </c>
      <c r="D27" s="266"/>
      <c r="E27" s="268"/>
      <c r="F27" s="269"/>
      <c r="G27" s="1024"/>
      <c r="H27" s="889"/>
      <c r="I27" s="273" t="s">
        <v>164</v>
      </c>
      <c r="J27" s="273" t="s">
        <v>164</v>
      </c>
      <c r="K27" s="273" t="s">
        <v>164</v>
      </c>
      <c r="L27" s="582" t="s">
        <v>164</v>
      </c>
      <c r="M27" s="575"/>
      <c r="N27" s="583">
        <f>H27</f>
        <v>0</v>
      </c>
      <c r="O27" s="835" t="s">
        <v>164</v>
      </c>
      <c r="P27" s="273" t="s">
        <v>164</v>
      </c>
      <c r="Q27" s="579" t="s">
        <v>164</v>
      </c>
      <c r="R27" s="273" t="s">
        <v>164</v>
      </c>
      <c r="S27" s="571">
        <f>N27</f>
        <v>0</v>
      </c>
      <c r="Y27" s="533"/>
      <c r="AA27" s="533"/>
      <c r="AB27" s="533"/>
      <c r="AC27" s="533"/>
      <c r="AD27" s="533"/>
      <c r="AF27" s="534"/>
      <c r="AG27" s="534"/>
      <c r="AH27" s="534"/>
      <c r="AI27" s="532"/>
      <c r="AK27" s="533"/>
      <c r="AL27" s="533"/>
      <c r="AM27" s="533"/>
      <c r="AN27" s="533"/>
      <c r="AP27" s="533"/>
      <c r="AQ27" s="533"/>
      <c r="AR27" s="533"/>
      <c r="AS27" s="535"/>
      <c r="AU27" s="533"/>
      <c r="AV27" s="533"/>
      <c r="AW27" s="533"/>
      <c r="AX27" s="533"/>
      <c r="AZ27" s="533"/>
      <c r="BA27" s="533"/>
      <c r="BB27" s="533"/>
      <c r="BC27" s="533"/>
    </row>
    <row r="28" spans="1:55" ht="21.75" hidden="1" customHeight="1" thickBot="1">
      <c r="A28" s="261"/>
      <c r="B28" s="265"/>
      <c r="C28" s="266" t="s">
        <v>469</v>
      </c>
      <c r="D28" s="266"/>
      <c r="E28" s="268"/>
      <c r="F28" s="269"/>
      <c r="G28" s="1024"/>
      <c r="H28" s="889"/>
      <c r="I28" s="273" t="s">
        <v>164</v>
      </c>
      <c r="J28" s="273" t="s">
        <v>164</v>
      </c>
      <c r="K28" s="273" t="s">
        <v>164</v>
      </c>
      <c r="L28" s="568" t="s">
        <v>164</v>
      </c>
      <c r="M28" s="575"/>
      <c r="N28" s="582" t="s">
        <v>164</v>
      </c>
      <c r="O28" s="584">
        <f>H28</f>
        <v>0</v>
      </c>
      <c r="P28" s="837" t="s">
        <v>164</v>
      </c>
      <c r="Q28" s="579" t="s">
        <v>164</v>
      </c>
      <c r="R28" s="273" t="s">
        <v>164</v>
      </c>
      <c r="S28" s="571">
        <f>O28</f>
        <v>0</v>
      </c>
      <c r="Y28" s="533"/>
      <c r="AA28" s="533"/>
      <c r="AB28" s="533"/>
      <c r="AC28" s="533"/>
      <c r="AD28" s="533"/>
      <c r="AF28" s="533"/>
      <c r="AG28" s="533"/>
      <c r="AH28" s="533"/>
      <c r="AI28" s="533"/>
      <c r="AK28" s="534"/>
      <c r="AL28" s="534"/>
      <c r="AM28" s="534"/>
      <c r="AN28" s="534"/>
      <c r="AP28" s="533"/>
      <c r="AQ28" s="533"/>
      <c r="AR28" s="533"/>
      <c r="AS28" s="535"/>
      <c r="AU28" s="533"/>
      <c r="AV28" s="533"/>
      <c r="AW28" s="533"/>
      <c r="AX28" s="533"/>
      <c r="AZ28" s="533"/>
      <c r="BA28" s="533"/>
      <c r="BB28" s="533"/>
      <c r="BC28" s="533"/>
    </row>
    <row r="29" spans="1:55" ht="21.75" hidden="1" customHeight="1" thickBot="1">
      <c r="A29" s="261"/>
      <c r="B29" s="265"/>
      <c r="C29" s="266" t="s">
        <v>423</v>
      </c>
      <c r="D29" s="266"/>
      <c r="E29" s="268"/>
      <c r="F29" s="269"/>
      <c r="G29" s="1024"/>
      <c r="H29" s="272"/>
      <c r="I29" s="273" t="s">
        <v>164</v>
      </c>
      <c r="J29" s="273" t="s">
        <v>164</v>
      </c>
      <c r="K29" s="273" t="s">
        <v>164</v>
      </c>
      <c r="L29" s="568" t="s">
        <v>164</v>
      </c>
      <c r="M29" s="575"/>
      <c r="N29" s="273" t="s">
        <v>164</v>
      </c>
      <c r="O29" s="582" t="s">
        <v>164</v>
      </c>
      <c r="P29" s="584">
        <f>H29</f>
        <v>0</v>
      </c>
      <c r="Q29" s="581" t="s">
        <v>164</v>
      </c>
      <c r="R29" s="273" t="s">
        <v>164</v>
      </c>
      <c r="S29" s="571">
        <f>P29</f>
        <v>0</v>
      </c>
      <c r="Y29" s="533"/>
      <c r="AA29" s="533"/>
      <c r="AB29" s="533"/>
      <c r="AC29" s="533"/>
      <c r="AD29" s="533"/>
      <c r="AF29" s="533"/>
      <c r="AG29" s="533"/>
      <c r="AH29" s="533"/>
      <c r="AI29" s="533"/>
      <c r="AK29" s="533"/>
      <c r="AL29" s="533"/>
      <c r="AM29" s="533"/>
      <c r="AN29" s="533"/>
      <c r="AP29" s="533"/>
      <c r="AQ29" s="533"/>
      <c r="AR29" s="533"/>
      <c r="AS29" s="534"/>
      <c r="AU29" s="533"/>
      <c r="AV29" s="533"/>
      <c r="AW29" s="533"/>
      <c r="AX29" s="533"/>
      <c r="AZ29" s="533"/>
      <c r="BA29" s="533"/>
      <c r="BB29" s="533"/>
      <c r="BC29" s="533"/>
    </row>
    <row r="30" spans="1:55" ht="21.75" customHeight="1" thickBot="1">
      <c r="A30" s="261"/>
      <c r="B30" s="265"/>
      <c r="C30" s="266" t="s">
        <v>521</v>
      </c>
      <c r="D30" s="266"/>
      <c r="E30" s="268"/>
      <c r="F30" s="269"/>
      <c r="G30" s="1024"/>
      <c r="H30" s="889"/>
      <c r="I30" s="273" t="s">
        <v>164</v>
      </c>
      <c r="J30" s="273" t="s">
        <v>164</v>
      </c>
      <c r="K30" s="273" t="s">
        <v>164</v>
      </c>
      <c r="L30" s="568" t="s">
        <v>164</v>
      </c>
      <c r="M30" s="575"/>
      <c r="N30" s="273" t="s">
        <v>164</v>
      </c>
      <c r="O30" s="568" t="s">
        <v>164</v>
      </c>
      <c r="P30" s="582" t="s">
        <v>164</v>
      </c>
      <c r="Q30" s="583">
        <f>H30</f>
        <v>0</v>
      </c>
      <c r="R30" s="581" t="s">
        <v>164</v>
      </c>
      <c r="S30" s="571">
        <f>Q30</f>
        <v>0</v>
      </c>
      <c r="Y30" s="533"/>
      <c r="AA30" s="533"/>
      <c r="AB30" s="533"/>
      <c r="AC30" s="533"/>
      <c r="AD30" s="533"/>
      <c r="AF30" s="533"/>
      <c r="AG30" s="533"/>
      <c r="AH30" s="533"/>
      <c r="AI30" s="533"/>
      <c r="AK30" s="535"/>
      <c r="AL30" s="535"/>
      <c r="AM30" s="535"/>
      <c r="AN30" s="535"/>
      <c r="AP30" s="533"/>
      <c r="AQ30" s="533"/>
      <c r="AR30" s="533"/>
      <c r="AS30" s="533"/>
      <c r="AU30" s="534"/>
      <c r="AV30" s="534"/>
      <c r="AW30" s="534"/>
      <c r="AX30" s="532"/>
      <c r="AZ30" s="533"/>
      <c r="BA30" s="533"/>
      <c r="BB30" s="533"/>
      <c r="BC30" s="533"/>
    </row>
    <row r="31" spans="1:55" ht="21.75" customHeight="1" thickBot="1">
      <c r="A31" s="261"/>
      <c r="B31" s="275"/>
      <c r="C31" s="317" t="s">
        <v>522</v>
      </c>
      <c r="D31" s="317"/>
      <c r="E31" s="318"/>
      <c r="F31" s="319"/>
      <c r="G31" s="1025"/>
      <c r="H31" s="889"/>
      <c r="I31" s="273" t="s">
        <v>164</v>
      </c>
      <c r="J31" s="273" t="s">
        <v>164</v>
      </c>
      <c r="K31" s="273" t="s">
        <v>164</v>
      </c>
      <c r="L31" s="568" t="s">
        <v>164</v>
      </c>
      <c r="M31" s="575"/>
      <c r="N31" s="273" t="s">
        <v>164</v>
      </c>
      <c r="O31" s="568" t="s">
        <v>164</v>
      </c>
      <c r="P31" s="273" t="s">
        <v>164</v>
      </c>
      <c r="Q31" s="836" t="s">
        <v>164</v>
      </c>
      <c r="R31" s="584">
        <f>H31</f>
        <v>0</v>
      </c>
      <c r="S31" s="571">
        <f>R31</f>
        <v>0</v>
      </c>
      <c r="Y31" s="533"/>
      <c r="AA31" s="533"/>
      <c r="AB31" s="533"/>
      <c r="AC31" s="533"/>
      <c r="AD31" s="533"/>
      <c r="AF31" s="533"/>
      <c r="AG31" s="533"/>
      <c r="AH31" s="533"/>
      <c r="AI31" s="533"/>
      <c r="AK31" s="533"/>
      <c r="AL31" s="533"/>
      <c r="AM31" s="533"/>
      <c r="AN31" s="533"/>
      <c r="AP31" s="533"/>
      <c r="AQ31" s="533"/>
      <c r="AR31" s="533"/>
      <c r="AS31" s="533"/>
      <c r="AU31" s="533"/>
      <c r="AV31" s="533"/>
      <c r="AW31" s="533"/>
      <c r="AX31" s="533"/>
      <c r="AZ31" s="534"/>
      <c r="BA31" s="534"/>
      <c r="BB31" s="534"/>
      <c r="BC31" s="534"/>
    </row>
    <row r="32" spans="1:55" ht="57" customHeight="1" thickBot="1">
      <c r="A32" s="261"/>
      <c r="B32" s="276">
        <v>4</v>
      </c>
      <c r="C32" s="1345" t="s">
        <v>353</v>
      </c>
      <c r="D32" s="1346"/>
      <c r="E32" s="1346"/>
      <c r="F32" s="1347"/>
      <c r="G32" s="1026"/>
      <c r="H32" s="277"/>
      <c r="I32" s="580"/>
      <c r="J32" s="232"/>
      <c r="K32" s="541"/>
      <c r="L32" s="232"/>
      <c r="N32" s="232"/>
      <c r="O32" s="232"/>
      <c r="P32" s="577"/>
      <c r="Q32" s="232"/>
      <c r="R32" s="577"/>
      <c r="S32" s="571"/>
    </row>
    <row r="33" spans="1:55" ht="24" customHeight="1" thickBot="1">
      <c r="A33" s="278"/>
      <c r="B33" s="279"/>
      <c r="C33" s="266" t="s">
        <v>558</v>
      </c>
      <c r="D33" s="267"/>
      <c r="E33" s="280"/>
      <c r="F33" s="281" t="s">
        <v>167</v>
      </c>
      <c r="G33" s="283"/>
      <c r="H33" s="889"/>
      <c r="I33" s="596">
        <f>G33*J2</f>
        <v>0</v>
      </c>
      <c r="J33" s="594" t="s">
        <v>164</v>
      </c>
      <c r="K33" s="569" t="s">
        <v>164</v>
      </c>
      <c r="L33" s="282" t="s">
        <v>164</v>
      </c>
      <c r="N33" s="232"/>
      <c r="O33" s="232"/>
      <c r="P33" s="232"/>
      <c r="Q33" s="232"/>
      <c r="R33" s="232"/>
      <c r="S33" s="571">
        <f>I33</f>
        <v>0</v>
      </c>
      <c r="Y33" s="533"/>
      <c r="AA33" s="533"/>
      <c r="AB33" s="533"/>
      <c r="AC33" s="533"/>
      <c r="AD33" s="533"/>
      <c r="AF33" s="533"/>
      <c r="AG33" s="533"/>
      <c r="AH33" s="533"/>
      <c r="AI33" s="533"/>
      <c r="AK33" s="533"/>
      <c r="AL33" s="533"/>
      <c r="AM33" s="533"/>
      <c r="AN33" s="533"/>
      <c r="AP33" s="533"/>
      <c r="AQ33" s="533"/>
      <c r="AR33" s="533"/>
      <c r="AS33" s="533"/>
      <c r="AU33" s="533"/>
      <c r="AV33" s="533"/>
      <c r="AW33" s="533"/>
      <c r="AX33" s="533"/>
      <c r="AZ33" s="533"/>
      <c r="BA33" s="533"/>
      <c r="BB33" s="533"/>
      <c r="BC33" s="533"/>
    </row>
    <row r="34" spans="1:55" ht="24" customHeight="1" thickBot="1">
      <c r="A34" s="278"/>
      <c r="B34" s="279"/>
      <c r="C34" s="266" t="s">
        <v>428</v>
      </c>
      <c r="D34" s="267"/>
      <c r="E34" s="270" t="s">
        <v>367</v>
      </c>
      <c r="F34" s="281" t="s">
        <v>167</v>
      </c>
      <c r="G34" s="1027"/>
      <c r="H34" s="283"/>
      <c r="I34" s="595" t="s">
        <v>164</v>
      </c>
      <c r="J34" s="597">
        <f>H34*J3</f>
        <v>0</v>
      </c>
      <c r="K34" s="753" t="s">
        <v>164</v>
      </c>
      <c r="L34" s="282" t="s">
        <v>164</v>
      </c>
      <c r="N34" s="232"/>
      <c r="O34" s="232"/>
      <c r="P34" s="232"/>
      <c r="Q34" s="232"/>
      <c r="R34" s="232"/>
      <c r="S34" s="571">
        <f>J34</f>
        <v>0</v>
      </c>
      <c r="Y34" s="533"/>
      <c r="AA34" s="533"/>
      <c r="AB34" s="533"/>
      <c r="AC34" s="533"/>
      <c r="AD34" s="533"/>
      <c r="AF34" s="533"/>
      <c r="AG34" s="533"/>
      <c r="AH34" s="533"/>
      <c r="AI34" s="533"/>
      <c r="AK34" s="533"/>
      <c r="AL34" s="533"/>
      <c r="AM34" s="533"/>
      <c r="AN34" s="533"/>
      <c r="AP34" s="533"/>
      <c r="AQ34" s="533"/>
      <c r="AR34" s="533"/>
      <c r="AS34" s="533"/>
      <c r="AU34" s="533"/>
      <c r="AV34" s="533"/>
      <c r="AW34" s="533"/>
      <c r="AX34" s="533"/>
      <c r="AZ34" s="533"/>
      <c r="BA34" s="533"/>
      <c r="BB34" s="533"/>
      <c r="BC34" s="533"/>
    </row>
    <row r="35" spans="1:55" ht="24" customHeight="1" thickBot="1">
      <c r="A35" s="278"/>
      <c r="B35" s="279"/>
      <c r="C35" s="266" t="s">
        <v>165</v>
      </c>
      <c r="D35" s="267"/>
      <c r="E35" s="280"/>
      <c r="F35" s="281" t="s">
        <v>167</v>
      </c>
      <c r="G35" s="1027"/>
      <c r="H35" s="592"/>
      <c r="I35" s="282" t="s">
        <v>164</v>
      </c>
      <c r="J35" s="593" t="s">
        <v>164</v>
      </c>
      <c r="K35" s="596">
        <f>H35*J4</f>
        <v>0</v>
      </c>
      <c r="L35" s="594" t="s">
        <v>164</v>
      </c>
      <c r="N35" s="232"/>
      <c r="O35" s="232"/>
      <c r="P35" s="232"/>
      <c r="Q35" s="232"/>
      <c r="R35" s="232"/>
      <c r="S35" s="571">
        <f>K35</f>
        <v>0</v>
      </c>
      <c r="Y35" s="536"/>
      <c r="AA35" s="533"/>
      <c r="AB35" s="533"/>
      <c r="AC35" s="533"/>
      <c r="AD35" s="533"/>
      <c r="AF35" s="533"/>
      <c r="AG35" s="533"/>
      <c r="AH35" s="533"/>
      <c r="AI35" s="533"/>
      <c r="AK35" s="533"/>
      <c r="AL35" s="533"/>
      <c r="AM35" s="533"/>
      <c r="AN35" s="533"/>
      <c r="AP35" s="533"/>
      <c r="AQ35" s="533"/>
      <c r="AR35" s="533"/>
      <c r="AS35" s="533"/>
      <c r="AU35" s="533"/>
      <c r="AV35" s="533"/>
      <c r="AW35" s="533"/>
      <c r="AX35" s="533"/>
      <c r="AZ35" s="533"/>
      <c r="BA35" s="533"/>
      <c r="BB35" s="533"/>
      <c r="BC35" s="533"/>
    </row>
    <row r="36" spans="1:55" ht="24" customHeight="1" thickBot="1">
      <c r="A36" s="278"/>
      <c r="B36" s="279"/>
      <c r="C36" s="266" t="s">
        <v>523</v>
      </c>
      <c r="D36" s="267"/>
      <c r="E36" s="280"/>
      <c r="F36" s="281" t="s">
        <v>167</v>
      </c>
      <c r="G36" s="1027"/>
      <c r="H36" s="890"/>
      <c r="I36" s="282" t="s">
        <v>164</v>
      </c>
      <c r="J36" s="282" t="s">
        <v>164</v>
      </c>
      <c r="K36" s="593" t="s">
        <v>164</v>
      </c>
      <c r="L36" s="596" t="e">
        <f>H36*J5</f>
        <v>#VALUE!</v>
      </c>
      <c r="N36" s="580"/>
      <c r="O36" s="232"/>
      <c r="P36" s="232"/>
      <c r="Q36" s="232"/>
      <c r="R36" s="232"/>
      <c r="S36" s="571" t="e">
        <f>L36</f>
        <v>#VALUE!</v>
      </c>
      <c r="Y36" s="533"/>
      <c r="AA36" s="536"/>
      <c r="AB36" s="536"/>
      <c r="AC36" s="536"/>
      <c r="AD36" s="536"/>
      <c r="AF36" s="533"/>
      <c r="AG36" s="533"/>
      <c r="AH36" s="533"/>
      <c r="AI36" s="533"/>
      <c r="AK36" s="533"/>
      <c r="AL36" s="533"/>
      <c r="AM36" s="533"/>
      <c r="AN36" s="533"/>
      <c r="AP36" s="533"/>
      <c r="AQ36" s="533"/>
      <c r="AR36" s="533"/>
      <c r="AS36" s="533"/>
      <c r="AU36" s="533"/>
      <c r="AV36" s="533"/>
      <c r="AW36" s="533"/>
      <c r="AX36" s="533"/>
      <c r="AZ36" s="533"/>
      <c r="BA36" s="533"/>
      <c r="BB36" s="533"/>
      <c r="BC36" s="533"/>
    </row>
    <row r="37" spans="1:55" ht="24" hidden="1" customHeight="1" thickBot="1">
      <c r="A37" s="278"/>
      <c r="B37" s="279"/>
      <c r="C37" s="266" t="s">
        <v>166</v>
      </c>
      <c r="D37" s="267"/>
      <c r="E37" s="280"/>
      <c r="F37" s="281" t="s">
        <v>167</v>
      </c>
      <c r="G37" s="1027"/>
      <c r="H37" s="889"/>
      <c r="I37" s="282" t="s">
        <v>164</v>
      </c>
      <c r="J37" s="282" t="s">
        <v>164</v>
      </c>
      <c r="K37" s="282" t="s">
        <v>164</v>
      </c>
      <c r="L37" s="593" t="s">
        <v>164</v>
      </c>
      <c r="M37" s="575"/>
      <c r="N37" s="573">
        <f>H37*J6</f>
        <v>0</v>
      </c>
      <c r="O37" s="835" t="s">
        <v>164</v>
      </c>
      <c r="P37" s="273" t="s">
        <v>164</v>
      </c>
      <c r="Q37" s="579" t="s">
        <v>164</v>
      </c>
      <c r="R37" s="273" t="s">
        <v>164</v>
      </c>
      <c r="S37" s="571">
        <f>N37</f>
        <v>0</v>
      </c>
      <c r="Y37" s="533"/>
      <c r="AA37" s="533"/>
      <c r="AB37" s="533"/>
      <c r="AC37" s="533"/>
      <c r="AD37" s="533"/>
      <c r="AF37" s="536"/>
      <c r="AG37" s="536"/>
      <c r="AH37" s="536"/>
      <c r="AI37" s="532"/>
      <c r="AK37" s="533"/>
      <c r="AL37" s="533"/>
      <c r="AM37" s="533"/>
      <c r="AN37" s="533"/>
      <c r="AP37" s="533"/>
      <c r="AQ37" s="533"/>
      <c r="AR37" s="533"/>
      <c r="AS37" s="533"/>
      <c r="AU37" s="533"/>
      <c r="AV37" s="533"/>
      <c r="AW37" s="533"/>
      <c r="AX37" s="533"/>
      <c r="AZ37" s="533"/>
      <c r="BA37" s="533"/>
      <c r="BB37" s="533"/>
      <c r="BC37" s="533"/>
    </row>
    <row r="38" spans="1:55" ht="24" hidden="1" customHeight="1" thickBot="1">
      <c r="A38" s="278"/>
      <c r="B38" s="279"/>
      <c r="C38" s="266" t="s">
        <v>469</v>
      </c>
      <c r="D38" s="267"/>
      <c r="E38" s="280"/>
      <c r="F38" s="281" t="s">
        <v>167</v>
      </c>
      <c r="G38" s="1027"/>
      <c r="H38" s="889"/>
      <c r="I38" s="282" t="s">
        <v>164</v>
      </c>
      <c r="J38" s="282" t="s">
        <v>164</v>
      </c>
      <c r="K38" s="282" t="s">
        <v>164</v>
      </c>
      <c r="L38" s="569" t="s">
        <v>164</v>
      </c>
      <c r="M38" s="576"/>
      <c r="N38" s="589" t="s">
        <v>164</v>
      </c>
      <c r="O38" s="588">
        <f>H38*J7</f>
        <v>0</v>
      </c>
      <c r="P38" s="839" t="s">
        <v>164</v>
      </c>
      <c r="Q38" s="591" t="s">
        <v>164</v>
      </c>
      <c r="R38" s="590" t="s">
        <v>164</v>
      </c>
      <c r="S38" s="571">
        <f>O38</f>
        <v>0</v>
      </c>
      <c r="Y38" s="533"/>
      <c r="AA38" s="533"/>
      <c r="AB38" s="533"/>
      <c r="AC38" s="533"/>
      <c r="AD38" s="533"/>
      <c r="AF38" s="533"/>
      <c r="AG38" s="533"/>
      <c r="AH38" s="533"/>
      <c r="AI38" s="533"/>
      <c r="AK38" s="536"/>
      <c r="AL38" s="536"/>
      <c r="AM38" s="536"/>
      <c r="AN38" s="536"/>
      <c r="AP38" s="537"/>
      <c r="AQ38" s="537"/>
      <c r="AR38" s="537"/>
      <c r="AS38" s="537"/>
      <c r="AU38" s="533"/>
      <c r="AV38" s="533"/>
      <c r="AW38" s="533"/>
      <c r="AX38" s="533"/>
      <c r="AZ38" s="533"/>
      <c r="BA38" s="533"/>
      <c r="BB38" s="533"/>
      <c r="BC38" s="533"/>
    </row>
    <row r="39" spans="1:55" ht="32.25" hidden="1" customHeight="1" thickBot="1">
      <c r="A39" s="278"/>
      <c r="B39" s="279"/>
      <c r="C39" s="266" t="s">
        <v>423</v>
      </c>
      <c r="D39" s="267"/>
      <c r="E39" s="280"/>
      <c r="F39" s="281" t="s">
        <v>167</v>
      </c>
      <c r="G39" s="1027"/>
      <c r="H39" s="283"/>
      <c r="I39" s="282" t="s">
        <v>164</v>
      </c>
      <c r="J39" s="282" t="s">
        <v>164</v>
      </c>
      <c r="K39" s="282" t="s">
        <v>164</v>
      </c>
      <c r="L39" s="569" t="s">
        <v>164</v>
      </c>
      <c r="M39" s="576"/>
      <c r="N39" s="590"/>
      <c r="O39" s="838"/>
      <c r="P39" s="588">
        <f>H39*J8</f>
        <v>0</v>
      </c>
      <c r="Q39" s="839" t="s">
        <v>164</v>
      </c>
      <c r="R39" s="590" t="s">
        <v>164</v>
      </c>
      <c r="S39" s="571">
        <f>P39</f>
        <v>0</v>
      </c>
      <c r="Y39" s="533"/>
      <c r="AA39" s="533"/>
      <c r="AB39" s="533"/>
      <c r="AC39" s="533"/>
      <c r="AD39" s="533"/>
      <c r="AF39" s="533"/>
      <c r="AG39" s="533"/>
      <c r="AH39" s="533"/>
      <c r="AI39" s="533"/>
      <c r="AK39" s="537"/>
      <c r="AL39" s="537"/>
      <c r="AM39" s="537"/>
      <c r="AN39" s="537"/>
      <c r="AP39" s="536"/>
      <c r="AQ39" s="536"/>
      <c r="AR39" s="536"/>
      <c r="AS39" s="536"/>
      <c r="AU39" s="533"/>
      <c r="AV39" s="533"/>
      <c r="AW39" s="533"/>
      <c r="AX39" s="533"/>
      <c r="AZ39" s="533"/>
      <c r="BA39" s="533"/>
      <c r="BB39" s="533"/>
      <c r="BC39" s="533"/>
    </row>
    <row r="40" spans="1:55" ht="24" customHeight="1" thickBot="1">
      <c r="A40" s="278"/>
      <c r="B40" s="279"/>
      <c r="C40" s="266" t="s">
        <v>521</v>
      </c>
      <c r="D40" s="267"/>
      <c r="E40" s="280"/>
      <c r="F40" s="281" t="s">
        <v>167</v>
      </c>
      <c r="G40" s="1027"/>
      <c r="H40" s="890"/>
      <c r="I40" s="282" t="s">
        <v>164</v>
      </c>
      <c r="J40" s="282" t="s">
        <v>164</v>
      </c>
      <c r="K40" s="282" t="s">
        <v>164</v>
      </c>
      <c r="L40" s="569" t="s">
        <v>164</v>
      </c>
      <c r="M40" s="575"/>
      <c r="N40" s="273" t="s">
        <v>164</v>
      </c>
      <c r="O40" s="568" t="s">
        <v>164</v>
      </c>
      <c r="P40" s="582" t="s">
        <v>164</v>
      </c>
      <c r="Q40" s="573">
        <f>H40*J8</f>
        <v>0</v>
      </c>
      <c r="R40" s="581" t="s">
        <v>164</v>
      </c>
      <c r="S40" s="571">
        <f>Q40</f>
        <v>0</v>
      </c>
      <c r="Y40" s="533"/>
      <c r="AA40" s="533"/>
      <c r="AB40" s="533"/>
      <c r="AC40" s="533"/>
      <c r="AD40" s="533"/>
      <c r="AF40" s="533"/>
      <c r="AG40" s="533"/>
      <c r="AH40" s="533"/>
      <c r="AI40" s="533"/>
      <c r="AK40" s="533"/>
      <c r="AL40" s="533"/>
      <c r="AM40" s="533"/>
      <c r="AN40" s="533"/>
      <c r="AP40" s="533"/>
      <c r="AQ40" s="533"/>
      <c r="AR40" s="533"/>
      <c r="AS40" s="533"/>
      <c r="AU40" s="536"/>
      <c r="AV40" s="536"/>
      <c r="AW40" s="536"/>
      <c r="AX40" s="532"/>
      <c r="AZ40" s="533"/>
      <c r="BA40" s="533"/>
      <c r="BB40" s="533"/>
      <c r="BC40" s="533"/>
    </row>
    <row r="41" spans="1:55" ht="24" customHeight="1" thickBot="1">
      <c r="A41" s="285"/>
      <c r="B41" s="286"/>
      <c r="C41" s="317" t="s">
        <v>522</v>
      </c>
      <c r="D41" s="287"/>
      <c r="E41" s="288"/>
      <c r="F41" s="289" t="s">
        <v>167</v>
      </c>
      <c r="G41" s="1028"/>
      <c r="H41" s="890"/>
      <c r="I41" s="282" t="s">
        <v>164</v>
      </c>
      <c r="J41" s="282" t="s">
        <v>164</v>
      </c>
      <c r="K41" s="282" t="s">
        <v>164</v>
      </c>
      <c r="L41" s="569" t="s">
        <v>164</v>
      </c>
      <c r="M41" s="575"/>
      <c r="N41" s="273" t="s">
        <v>164</v>
      </c>
      <c r="O41" s="568" t="s">
        <v>164</v>
      </c>
      <c r="P41" s="273" t="s">
        <v>164</v>
      </c>
      <c r="Q41" s="836" t="s">
        <v>164</v>
      </c>
      <c r="R41" s="573">
        <f>H41*J9</f>
        <v>0</v>
      </c>
      <c r="S41" s="572">
        <f>R41</f>
        <v>0</v>
      </c>
      <c r="Y41" s="533"/>
      <c r="AA41" s="533"/>
      <c r="AB41" s="533"/>
      <c r="AC41" s="533"/>
      <c r="AD41" s="533"/>
      <c r="AF41" s="533"/>
      <c r="AG41" s="533"/>
      <c r="AH41" s="533"/>
      <c r="AI41" s="533"/>
      <c r="AK41" s="533"/>
      <c r="AL41" s="533"/>
      <c r="AM41" s="533"/>
      <c r="AN41" s="533"/>
      <c r="AP41" s="533"/>
      <c r="AQ41" s="533"/>
      <c r="AR41" s="533"/>
      <c r="AS41" s="533"/>
      <c r="AU41" s="533"/>
      <c r="AV41" s="533"/>
      <c r="AW41" s="533"/>
      <c r="AX41" s="533"/>
      <c r="AZ41" s="536"/>
      <c r="BA41" s="536"/>
      <c r="BB41" s="536"/>
      <c r="BC41" s="536"/>
    </row>
    <row r="42" spans="1:55" ht="43.5" customHeight="1" thickBot="1">
      <c r="A42" s="290"/>
      <c r="B42" s="291"/>
      <c r="C42" s="1348" t="s">
        <v>338</v>
      </c>
      <c r="D42" s="1349"/>
      <c r="E42" s="1349"/>
      <c r="F42" s="1349"/>
      <c r="G42" s="1349"/>
      <c r="H42" s="1350"/>
      <c r="I42" s="292"/>
      <c r="J42" s="292"/>
      <c r="K42" s="570"/>
      <c r="L42" s="292"/>
      <c r="M42" s="754"/>
      <c r="N42" s="232"/>
      <c r="O42" s="232"/>
      <c r="P42" s="232"/>
      <c r="Q42" s="232"/>
      <c r="R42" s="587"/>
      <c r="S42" s="549" t="e">
        <f>SUM(S20:S41)</f>
        <v>#DIV/0!</v>
      </c>
      <c r="Y42" s="538"/>
      <c r="AA42" s="538"/>
      <c r="AB42" s="538"/>
      <c r="AC42" s="538"/>
      <c r="AD42" s="538"/>
      <c r="AF42" s="538"/>
      <c r="AG42" s="538"/>
      <c r="AH42" s="538"/>
      <c r="AI42" s="538"/>
      <c r="AK42" s="538"/>
      <c r="AL42" s="538"/>
      <c r="AM42" s="538"/>
      <c r="AN42" s="538"/>
      <c r="AP42" s="538"/>
      <c r="AQ42" s="538"/>
      <c r="AR42" s="538"/>
      <c r="AS42" s="538"/>
      <c r="AU42" s="538"/>
      <c r="AV42" s="538"/>
      <c r="AW42" s="538"/>
      <c r="AX42" s="538"/>
      <c r="AZ42" s="538"/>
      <c r="BA42" s="538"/>
      <c r="BB42" s="538"/>
      <c r="BC42" s="538"/>
    </row>
    <row r="43" spans="1:55" ht="24.6" hidden="1" customHeight="1">
      <c r="A43" s="293"/>
      <c r="B43" s="294">
        <v>5</v>
      </c>
      <c r="C43" s="295" t="s">
        <v>330</v>
      </c>
      <c r="D43" s="296"/>
      <c r="E43" s="296"/>
      <c r="F43" s="296"/>
      <c r="G43" s="296"/>
      <c r="H43" s="297"/>
      <c r="I43" s="292"/>
      <c r="J43" s="292"/>
      <c r="K43" s="292"/>
      <c r="L43" s="755"/>
      <c r="Y43" s="538"/>
      <c r="AA43" s="538"/>
      <c r="AB43" s="538"/>
      <c r="AC43" s="538"/>
      <c r="AD43" s="538"/>
      <c r="AF43" s="538"/>
      <c r="AG43" s="538"/>
      <c r="AH43" s="538"/>
      <c r="AI43" s="538"/>
      <c r="AK43" s="538"/>
      <c r="AL43" s="538"/>
      <c r="AM43" s="538"/>
      <c r="AN43" s="538"/>
      <c r="AP43" s="538"/>
      <c r="AQ43" s="538"/>
      <c r="AR43" s="538"/>
      <c r="AS43" s="538"/>
      <c r="AU43" s="538"/>
      <c r="AV43" s="538"/>
      <c r="AW43" s="538"/>
      <c r="AX43" s="538"/>
      <c r="AZ43" s="538"/>
      <c r="BA43" s="538"/>
      <c r="BB43" s="538"/>
      <c r="BC43" s="538"/>
    </row>
    <row r="44" spans="1:55" ht="66" hidden="1" customHeight="1">
      <c r="A44" s="298"/>
      <c r="B44" s="299"/>
      <c r="C44" s="1352"/>
      <c r="D44" s="1353"/>
      <c r="E44" s="1353"/>
      <c r="F44" s="1353"/>
      <c r="G44" s="1353"/>
      <c r="H44" s="1354"/>
      <c r="I44" s="292"/>
      <c r="J44" s="292"/>
      <c r="K44" s="292"/>
      <c r="L44" s="292"/>
      <c r="Y44" s="538"/>
      <c r="AA44" s="538"/>
      <c r="AB44" s="538"/>
      <c r="AC44" s="538"/>
      <c r="AD44" s="538"/>
      <c r="AF44" s="538"/>
      <c r="AG44" s="538"/>
      <c r="AH44" s="538"/>
      <c r="AI44" s="538"/>
      <c r="AK44" s="538"/>
      <c r="AL44" s="538"/>
      <c r="AM44" s="538"/>
      <c r="AN44" s="538"/>
      <c r="AP44" s="538"/>
      <c r="AQ44" s="538"/>
      <c r="AR44" s="538"/>
      <c r="AS44" s="538"/>
      <c r="AU44" s="538"/>
      <c r="AV44" s="538"/>
      <c r="AW44" s="538"/>
      <c r="AX44" s="538"/>
      <c r="AZ44" s="538"/>
      <c r="BA44" s="538"/>
      <c r="BB44" s="538"/>
      <c r="BC44" s="538"/>
    </row>
    <row r="45" spans="1:55" ht="66" hidden="1" customHeight="1">
      <c r="A45" s="298"/>
      <c r="B45" s="299"/>
      <c r="C45" s="1352"/>
      <c r="D45" s="1353"/>
      <c r="E45" s="1353"/>
      <c r="F45" s="1353"/>
      <c r="G45" s="1353"/>
      <c r="H45" s="1354"/>
      <c r="I45" s="292"/>
      <c r="J45" s="292"/>
      <c r="K45" s="292"/>
      <c r="L45" s="292"/>
      <c r="Y45" s="538"/>
      <c r="AA45" s="538"/>
      <c r="AB45" s="538"/>
      <c r="AC45" s="538"/>
      <c r="AD45" s="538"/>
      <c r="AF45" s="538"/>
      <c r="AG45" s="538"/>
      <c r="AH45" s="538"/>
      <c r="AI45" s="538"/>
      <c r="AK45" s="538"/>
      <c r="AL45" s="538"/>
      <c r="AM45" s="538"/>
      <c r="AN45" s="538"/>
      <c r="AP45" s="538"/>
      <c r="AQ45" s="538"/>
      <c r="AR45" s="538"/>
      <c r="AS45" s="538"/>
      <c r="AU45" s="538"/>
      <c r="AV45" s="538"/>
      <c r="AW45" s="538"/>
      <c r="AX45" s="538"/>
      <c r="AZ45" s="538"/>
      <c r="BA45" s="538"/>
      <c r="BB45" s="538"/>
      <c r="BC45" s="538"/>
    </row>
    <row r="46" spans="1:55" ht="66" hidden="1" customHeight="1">
      <c r="A46" s="300"/>
      <c r="B46" s="291"/>
      <c r="C46" s="1352"/>
      <c r="D46" s="1353"/>
      <c r="E46" s="1353"/>
      <c r="F46" s="1353"/>
      <c r="G46" s="1353"/>
      <c r="H46" s="1354"/>
      <c r="I46" s="292"/>
      <c r="J46" s="292"/>
      <c r="K46" s="292"/>
      <c r="L46" s="292"/>
      <c r="Y46" s="538"/>
      <c r="AA46" s="538"/>
      <c r="AB46" s="538"/>
      <c r="AC46" s="538"/>
      <c r="AD46" s="538"/>
      <c r="AF46" s="538"/>
      <c r="AG46" s="538"/>
      <c r="AH46" s="538"/>
      <c r="AI46" s="538"/>
      <c r="AK46" s="538"/>
      <c r="AL46" s="538"/>
      <c r="AM46" s="538"/>
      <c r="AN46" s="538"/>
      <c r="AP46" s="538"/>
      <c r="AQ46" s="538"/>
      <c r="AR46" s="538"/>
      <c r="AS46" s="538"/>
      <c r="AU46" s="538"/>
      <c r="AV46" s="538"/>
      <c r="AW46" s="538"/>
      <c r="AX46" s="538"/>
      <c r="AZ46" s="538"/>
      <c r="BA46" s="538"/>
      <c r="BB46" s="538"/>
      <c r="BC46" s="538"/>
    </row>
    <row r="47" spans="1:55">
      <c r="A47" s="301"/>
      <c r="B47" s="302"/>
      <c r="C47" s="1351"/>
      <c r="D47" s="1351"/>
      <c r="E47" s="1351"/>
      <c r="F47" s="1351"/>
      <c r="G47" s="1351"/>
      <c r="H47" s="1351"/>
      <c r="I47" s="292"/>
      <c r="J47" s="292"/>
      <c r="K47" s="292"/>
      <c r="L47" s="292"/>
      <c r="Y47" s="538"/>
      <c r="AA47" s="538"/>
      <c r="AB47" s="538"/>
      <c r="AC47" s="538"/>
      <c r="AD47" s="538"/>
      <c r="AF47" s="538"/>
      <c r="AG47" s="538"/>
      <c r="AH47" s="538"/>
      <c r="AI47" s="538"/>
      <c r="AK47" s="538"/>
      <c r="AL47" s="538"/>
      <c r="AM47" s="538"/>
      <c r="AN47" s="538"/>
      <c r="AP47" s="538"/>
      <c r="AQ47" s="538"/>
      <c r="AR47" s="538"/>
      <c r="AS47" s="538"/>
      <c r="AU47" s="538"/>
      <c r="AV47" s="538"/>
      <c r="AW47" s="538"/>
      <c r="AX47" s="538"/>
      <c r="AZ47" s="538"/>
      <c r="BA47" s="538"/>
      <c r="BB47" s="538"/>
      <c r="BC47" s="538"/>
    </row>
    <row r="48" spans="1:55">
      <c r="A48" s="303"/>
      <c r="B48" s="304"/>
      <c r="C48" s="305"/>
      <c r="D48" s="305"/>
      <c r="E48" s="305"/>
      <c r="F48" s="305"/>
      <c r="G48" s="305"/>
      <c r="H48" s="305"/>
      <c r="I48" s="232"/>
      <c r="J48" s="232"/>
      <c r="K48" s="232"/>
      <c r="L48" s="232"/>
      <c r="S48" s="539"/>
    </row>
    <row r="49" spans="1:55" ht="18" customHeight="1">
      <c r="A49" s="249" t="s">
        <v>168</v>
      </c>
      <c r="B49" s="306"/>
      <c r="C49" s="307"/>
      <c r="D49" s="274"/>
      <c r="E49" s="308"/>
      <c r="F49" s="308"/>
      <c r="G49" s="308"/>
      <c r="I49" s="232"/>
      <c r="J49" s="309"/>
      <c r="K49" s="309"/>
      <c r="L49" s="309"/>
      <c r="AB49" s="248"/>
      <c r="AC49" s="248"/>
      <c r="AD49" s="248"/>
      <c r="AG49" s="248"/>
      <c r="AH49" s="248"/>
      <c r="AI49" s="248"/>
      <c r="AL49" s="248"/>
      <c r="AM49" s="248"/>
      <c r="AN49" s="248"/>
      <c r="AQ49" s="248"/>
      <c r="AR49" s="248"/>
      <c r="AS49" s="248"/>
      <c r="AV49" s="248"/>
      <c r="AW49" s="248"/>
      <c r="AX49" s="248"/>
      <c r="BA49" s="248"/>
      <c r="BB49" s="248"/>
      <c r="BC49" s="248"/>
    </row>
    <row r="50" spans="1:55">
      <c r="A50" s="249"/>
      <c r="B50" s="306"/>
      <c r="C50" s="307"/>
      <c r="D50" s="274"/>
      <c r="E50" s="308"/>
      <c r="F50" s="308"/>
      <c r="G50" s="308"/>
      <c r="I50" s="232"/>
      <c r="J50" s="309"/>
      <c r="K50" s="309"/>
      <c r="L50" s="309"/>
      <c r="AB50" s="248"/>
      <c r="AC50" s="248"/>
      <c r="AD50" s="248"/>
      <c r="AG50" s="248"/>
      <c r="AH50" s="248"/>
      <c r="AI50" s="248"/>
      <c r="AL50" s="248"/>
      <c r="AM50" s="248"/>
      <c r="AN50" s="248"/>
      <c r="AQ50" s="248"/>
      <c r="AR50" s="248"/>
      <c r="AS50" s="248"/>
      <c r="AV50" s="248"/>
      <c r="AW50" s="248"/>
      <c r="AX50" s="248"/>
      <c r="BA50" s="248"/>
      <c r="BB50" s="248"/>
      <c r="BC50" s="248"/>
    </row>
    <row r="51" spans="1:55" ht="20.25" customHeight="1">
      <c r="A51" s="310" t="s">
        <v>169</v>
      </c>
      <c r="B51" s="306"/>
      <c r="C51" s="307"/>
      <c r="D51" s="274"/>
      <c r="E51" s="308"/>
      <c r="F51" s="237" t="s">
        <v>170</v>
      </c>
      <c r="G51" s="237"/>
      <c r="I51" s="232"/>
      <c r="J51" s="309"/>
      <c r="K51" s="309"/>
      <c r="L51" s="309"/>
      <c r="AB51" s="248"/>
      <c r="AC51" s="248"/>
      <c r="AD51" s="248"/>
      <c r="AG51" s="248"/>
      <c r="AH51" s="248"/>
      <c r="AI51" s="248"/>
      <c r="AL51" s="248"/>
      <c r="AM51" s="248"/>
      <c r="AN51" s="248"/>
      <c r="AQ51" s="248"/>
      <c r="AR51" s="248"/>
      <c r="AS51" s="248"/>
      <c r="AV51" s="248"/>
      <c r="AW51" s="248"/>
      <c r="AX51" s="248"/>
      <c r="BA51" s="248"/>
      <c r="BB51" s="248"/>
      <c r="BC51" s="248"/>
    </row>
    <row r="52" spans="1:55" ht="15.75" customHeight="1" thickBot="1">
      <c r="A52" s="310"/>
      <c r="B52" s="306"/>
      <c r="C52" s="307"/>
      <c r="D52" s="274"/>
      <c r="E52" s="308"/>
      <c r="F52" s="308"/>
      <c r="G52" s="308"/>
      <c r="J52" s="248"/>
      <c r="K52" s="248"/>
      <c r="L52" s="248"/>
      <c r="AB52" s="248"/>
      <c r="AC52" s="248"/>
      <c r="AD52" s="248"/>
      <c r="AG52" s="248"/>
      <c r="AH52" s="248"/>
      <c r="AI52" s="248"/>
      <c r="AL52" s="248"/>
      <c r="AM52" s="248"/>
      <c r="AN52" s="248"/>
      <c r="AQ52" s="248"/>
      <c r="AR52" s="248"/>
      <c r="AS52" s="248"/>
      <c r="AV52" s="248"/>
      <c r="AW52" s="248"/>
      <c r="AX52" s="248"/>
      <c r="BA52" s="248"/>
      <c r="BB52" s="248"/>
      <c r="BC52" s="248"/>
    </row>
    <row r="53" spans="1:55" ht="18.75" customHeight="1" thickBot="1">
      <c r="A53" s="1338" t="s">
        <v>17</v>
      </c>
      <c r="B53" s="1338"/>
      <c r="C53" s="311">
        <f>'Sch-1a'!B32</f>
        <v>0</v>
      </c>
      <c r="E53" s="1046" t="s">
        <v>171</v>
      </c>
      <c r="F53" s="1355">
        <f>'Sch-1a'!I32</f>
        <v>0</v>
      </c>
      <c r="G53" s="1355"/>
      <c r="H53" s="1356"/>
      <c r="I53" s="747" t="e">
        <f>SUM(I20:I41)</f>
        <v>#DIV/0!</v>
      </c>
      <c r="J53" s="747" t="e">
        <f>SUM(J20:J41)</f>
        <v>#DIV/0!</v>
      </c>
      <c r="K53" s="747" t="e">
        <f>SUM(K20:K41)</f>
        <v>#DIV/0!</v>
      </c>
      <c r="L53" s="747" t="e">
        <f>SUM(L20:L41)</f>
        <v>#VALUE!</v>
      </c>
      <c r="N53" s="747" t="e">
        <f t="shared" ref="N53:Q53" si="0">SUM(N20:N41)</f>
        <v>#DIV/0!</v>
      </c>
      <c r="O53" s="747" t="e">
        <f>SUM(O20:O41)</f>
        <v>#DIV/0!</v>
      </c>
      <c r="P53" s="747" t="e">
        <f>SUM(P20:P41)</f>
        <v>#DIV/0!</v>
      </c>
      <c r="Q53" s="747" t="e">
        <f t="shared" si="0"/>
        <v>#DIV/0!</v>
      </c>
      <c r="R53" s="747" t="e">
        <f>SUM(R20:R41)</f>
        <v>#DIV/0!</v>
      </c>
      <c r="S53" s="550" t="e">
        <f>I53+J53+K53+L53</f>
        <v>#DIV/0!</v>
      </c>
      <c r="Y53" s="540"/>
      <c r="AA53" s="540"/>
      <c r="AB53" s="540"/>
      <c r="AC53" s="540"/>
      <c r="AD53" s="540"/>
      <c r="AF53" s="540"/>
      <c r="AG53" s="540"/>
      <c r="AH53" s="540"/>
      <c r="AI53" s="532"/>
      <c r="AK53" s="540"/>
      <c r="AL53" s="540"/>
      <c r="AM53" s="540"/>
      <c r="AN53" s="540"/>
      <c r="AP53" s="540"/>
      <c r="AQ53" s="540"/>
      <c r="AR53" s="540"/>
      <c r="AS53" s="540"/>
      <c r="AU53" s="540"/>
      <c r="AV53" s="540"/>
      <c r="AW53" s="540"/>
      <c r="AX53" s="532"/>
      <c r="AZ53" s="540"/>
      <c r="BA53" s="540"/>
      <c r="BB53" s="540"/>
      <c r="BC53" s="540"/>
    </row>
    <row r="54" spans="1:55" ht="18" customHeight="1" thickBot="1">
      <c r="A54" s="1338" t="s">
        <v>13</v>
      </c>
      <c r="B54" s="1338"/>
      <c r="C54" s="311">
        <f>'Sch-1a'!B33</f>
        <v>0</v>
      </c>
      <c r="D54" s="238"/>
      <c r="E54" s="1046" t="s">
        <v>131</v>
      </c>
      <c r="F54" s="1355">
        <f>'Sch-1a'!I33</f>
        <v>0</v>
      </c>
      <c r="G54" s="1355"/>
      <c r="H54" s="1355"/>
      <c r="I54" s="748">
        <f>IF(ISERROR(1-I53/J2),1,(1-I53/J2))</f>
        <v>1</v>
      </c>
      <c r="J54" s="751">
        <f>IF(ISERROR(1-J53/J3),1,(1-J53/J3))</f>
        <v>1</v>
      </c>
      <c r="K54" s="749">
        <f>IF(ISERROR(1-K53/J4),1,(1-K53/J4))</f>
        <v>1</v>
      </c>
      <c r="L54" s="750">
        <f>IF(ISERROR(1-L53/J5),1,(1-L53/J5))</f>
        <v>1</v>
      </c>
      <c r="M54" s="248"/>
      <c r="N54" s="840">
        <f>IF(ISERROR(((J6-N53)/J6)), 1,((J6-N53)/J6))</f>
        <v>1</v>
      </c>
      <c r="O54" s="841">
        <f>IF(ISERROR(((J7-O53)/J7)), 1,((J7-O53)/J7))</f>
        <v>1</v>
      </c>
      <c r="P54" s="842">
        <f>IF(ISERROR(((J8-P53)/J8)), 1,((J8-P53)/J8))</f>
        <v>1</v>
      </c>
      <c r="Q54" s="849">
        <f>IF(ISERROR(((J9-Q53)/J9)), 1,((J9-Q53)/J9))</f>
        <v>1</v>
      </c>
      <c r="R54" s="850">
        <f>IF(ISERROR(((J10-R53)/J10)), 1,((J10-R53)/J10))</f>
        <v>1</v>
      </c>
      <c r="T54" s="214" t="s">
        <v>362</v>
      </c>
      <c r="Y54" s="312"/>
      <c r="AA54" s="312"/>
      <c r="AB54" s="312"/>
      <c r="AC54" s="312"/>
      <c r="AD54" s="312"/>
      <c r="AF54" s="312"/>
      <c r="AG54" s="312"/>
      <c r="AK54" s="312"/>
      <c r="AL54" s="312"/>
      <c r="AM54" s="312"/>
      <c r="AN54" s="312"/>
      <c r="AU54" s="312"/>
      <c r="AV54" s="312"/>
      <c r="AW54" s="312"/>
      <c r="AX54" s="312"/>
      <c r="AZ54" s="312"/>
      <c r="BA54" s="312"/>
      <c r="BB54" s="312"/>
      <c r="BC54" s="312"/>
    </row>
    <row r="55" spans="1:55">
      <c r="D55" s="313"/>
      <c r="J55" s="746"/>
      <c r="K55" s="248"/>
      <c r="L55" s="248"/>
    </row>
    <row r="56" spans="1:55">
      <c r="D56" s="314"/>
      <c r="H56" s="834"/>
      <c r="I56" s="312"/>
      <c r="J56" s="746"/>
      <c r="K56" s="312"/>
      <c r="L56" s="312"/>
      <c r="N56" s="312"/>
      <c r="O56" s="312"/>
      <c r="P56" s="312"/>
      <c r="Q56" s="312"/>
      <c r="R56" s="312"/>
    </row>
    <row r="57" spans="1:55">
      <c r="L57" s="312"/>
      <c r="M57" s="216"/>
      <c r="N57" s="216"/>
      <c r="O57" s="216"/>
      <c r="P57" s="216"/>
      <c r="Q57" s="216"/>
      <c r="R57" s="216"/>
    </row>
    <row r="58" spans="1:55">
      <c r="J58" s="527"/>
      <c r="L58" s="312"/>
      <c r="M58" s="216"/>
      <c r="N58" s="216"/>
      <c r="O58" s="216"/>
      <c r="P58" s="216"/>
      <c r="Q58" s="216"/>
      <c r="R58" s="216"/>
    </row>
    <row r="59" spans="1:55">
      <c r="J59" s="742"/>
    </row>
    <row r="60" spans="1:55">
      <c r="J60" s="742"/>
      <c r="L60" s="312"/>
    </row>
    <row r="61" spans="1:55">
      <c r="J61" s="742"/>
      <c r="V61" s="312"/>
    </row>
    <row r="62" spans="1:55">
      <c r="J62" s="742"/>
      <c r="V62" s="312"/>
    </row>
    <row r="63" spans="1:55">
      <c r="J63" s="742"/>
      <c r="V63" s="312"/>
    </row>
    <row r="64" spans="1:55">
      <c r="J64" s="742"/>
      <c r="V64" s="312"/>
    </row>
    <row r="65" spans="8:22">
      <c r="J65" s="743"/>
      <c r="V65" s="312"/>
    </row>
    <row r="66" spans="8:22" ht="15.75" customHeight="1">
      <c r="H66" s="848"/>
      <c r="J66" s="219"/>
    </row>
    <row r="67" spans="8:22" ht="15.75" customHeight="1">
      <c r="H67" s="848"/>
      <c r="J67" s="219"/>
    </row>
    <row r="68" spans="8:22" ht="15.75" customHeight="1">
      <c r="H68" s="848"/>
      <c r="J68" s="219"/>
    </row>
    <row r="69" spans="8:22" ht="15.75" customHeight="1">
      <c r="H69" s="848"/>
      <c r="J69" s="219"/>
    </row>
    <row r="70" spans="8:22">
      <c r="J70" s="219"/>
    </row>
    <row r="71" spans="8:22">
      <c r="I71" s="552"/>
      <c r="J71" s="744"/>
    </row>
    <row r="75" spans="8:22">
      <c r="J75" s="527"/>
    </row>
    <row r="76" spans="8:22">
      <c r="J76" s="742"/>
    </row>
    <row r="77" spans="8:22">
      <c r="J77" s="742"/>
    </row>
    <row r="78" spans="8:22">
      <c r="J78" s="742"/>
    </row>
    <row r="79" spans="8:22">
      <c r="J79" s="742"/>
    </row>
    <row r="80" spans="8:22">
      <c r="J80" s="742"/>
    </row>
    <row r="81" spans="9:12">
      <c r="J81" s="742"/>
    </row>
    <row r="82" spans="9:12">
      <c r="J82" s="743"/>
    </row>
    <row r="83" spans="9:12">
      <c r="I83" s="552"/>
      <c r="J83" s="745"/>
    </row>
    <row r="87" spans="9:12">
      <c r="I87" s="845"/>
      <c r="J87" s="845"/>
      <c r="K87" s="845"/>
      <c r="L87" s="845"/>
    </row>
    <row r="88" spans="9:12">
      <c r="I88" s="846"/>
      <c r="J88" s="846"/>
      <c r="K88" s="846"/>
      <c r="L88" s="846"/>
    </row>
    <row r="89" spans="9:12">
      <c r="I89" s="846"/>
      <c r="J89" s="846"/>
      <c r="K89" s="846"/>
      <c r="L89" s="846"/>
    </row>
    <row r="91" spans="9:12">
      <c r="I91" s="248"/>
      <c r="J91" s="248"/>
      <c r="K91" s="248"/>
      <c r="L91" s="248"/>
    </row>
    <row r="92" spans="9:12">
      <c r="I92" s="248"/>
      <c r="J92" s="248"/>
      <c r="K92" s="248"/>
      <c r="L92" s="248"/>
    </row>
    <row r="93" spans="9:12">
      <c r="I93" s="248"/>
      <c r="J93" s="248"/>
      <c r="K93" s="248"/>
      <c r="L93" s="248"/>
    </row>
    <row r="94" spans="9:12">
      <c r="I94" s="248"/>
      <c r="J94" s="248"/>
      <c r="K94" s="248"/>
      <c r="L94" s="248"/>
    </row>
    <row r="95" spans="9:12">
      <c r="I95" s="248"/>
      <c r="J95" s="248"/>
      <c r="K95" s="248"/>
      <c r="L95" s="248"/>
    </row>
    <row r="96" spans="9:12">
      <c r="I96" s="248"/>
      <c r="J96" s="248"/>
      <c r="K96" s="248"/>
      <c r="L96" s="248"/>
    </row>
    <row r="97" spans="9:12">
      <c r="I97" s="248"/>
      <c r="J97" s="248"/>
      <c r="K97" s="248"/>
      <c r="L97" s="248"/>
    </row>
    <row r="98" spans="9:12">
      <c r="I98" s="248"/>
      <c r="J98" s="248"/>
      <c r="K98" s="248"/>
      <c r="L98" s="248"/>
    </row>
    <row r="99" spans="9:12">
      <c r="I99" s="248"/>
      <c r="J99" s="248"/>
      <c r="K99" s="248"/>
      <c r="L99" s="248"/>
    </row>
    <row r="100" spans="9:12">
      <c r="I100" s="248"/>
      <c r="J100" s="248"/>
      <c r="K100" s="248"/>
      <c r="L100" s="248"/>
    </row>
    <row r="102" spans="9:12">
      <c r="I102" s="211"/>
      <c r="J102" s="211"/>
      <c r="K102" s="211"/>
      <c r="L102" s="211"/>
    </row>
    <row r="103" spans="9:12">
      <c r="I103" s="211"/>
      <c r="J103" s="211"/>
      <c r="K103" s="211"/>
      <c r="L103" s="211"/>
    </row>
    <row r="104" spans="9:12">
      <c r="I104" s="211"/>
      <c r="J104" s="211"/>
      <c r="K104" s="211"/>
      <c r="L104" s="211"/>
    </row>
    <row r="105" spans="9:12">
      <c r="I105" s="211"/>
      <c r="J105" s="211"/>
      <c r="K105" s="211"/>
      <c r="L105" s="211"/>
    </row>
    <row r="106" spans="9:12">
      <c r="I106" s="211"/>
      <c r="J106" s="211"/>
      <c r="K106" s="211"/>
      <c r="L106" s="211"/>
    </row>
    <row r="107" spans="9:12">
      <c r="I107" s="211"/>
      <c r="J107" s="211"/>
      <c r="K107" s="211"/>
      <c r="L107" s="211"/>
    </row>
    <row r="108" spans="9:12">
      <c r="I108" s="211"/>
      <c r="J108" s="211"/>
      <c r="K108" s="211"/>
      <c r="L108" s="211"/>
    </row>
    <row r="109" spans="9:12">
      <c r="I109" s="211"/>
      <c r="J109" s="211"/>
      <c r="K109" s="211"/>
      <c r="L109" s="211"/>
    </row>
    <row r="110" spans="9:12">
      <c r="I110" s="211"/>
      <c r="J110" s="211"/>
      <c r="K110" s="211"/>
      <c r="L110" s="211"/>
    </row>
    <row r="111" spans="9:12">
      <c r="I111" s="211"/>
      <c r="J111" s="211"/>
      <c r="K111" s="211"/>
      <c r="L111" s="211"/>
    </row>
    <row r="113" spans="9:12">
      <c r="I113" s="847"/>
      <c r="J113" s="847"/>
      <c r="K113" s="847"/>
      <c r="L113" s="847"/>
    </row>
    <row r="116" spans="9:12">
      <c r="I116" s="247"/>
      <c r="J116" s="247"/>
      <c r="K116" s="247"/>
      <c r="L116" s="247"/>
    </row>
  </sheetData>
  <sheetProtection algorithmName="SHA-512" hashValue="Vhvf2JWYcZ8hjoD3uMhPnGa8Ddxz+5sEKeZL3fwTBaXSRd47VxEEpdmCn1YnR44NFRrsth0o2lfTOyzfAcYMYw==" saltValue="aK1rr9ElFwDGtYApYAXKtw==" spinCount="100000" sheet="1" selectLockedCells="1"/>
  <customSheetViews>
    <customSheetView guid="{D16ECB37-EC28-43FE-BD47-3A7114793C46}" scale="80" showPageBreaks="1" showGridLines="0" zeroValues="0" printArea="1" hiddenRows="1" hiddenColumns="1" view="pageBreakPreview">
      <selection activeCell="G21" sqref="G21"/>
      <rowBreaks count="1" manualBreakCount="1">
        <brk id="55" max="9" man="1"/>
      </rowBreaks>
      <pageMargins left="0.25" right="0.25" top="0.5" bottom="0.5" header="0.25" footer="0.3"/>
      <pageSetup scale="65" fitToHeight="2" orientation="portrait" r:id="rId1"/>
      <headerFooter alignWithMargins="0">
        <oddHeader>&amp;RPAGE &amp;P of &amp;N</oddHeader>
      </headerFooter>
    </customSheetView>
    <customSheetView guid="{3A279989-B775-4FE0-B80B-D9B19EF06FB8}" scale="80" showPageBreaks="1" showGridLines="0" zeroValues="0" printArea="1" hiddenRows="1" hiddenColumns="1" view="pageBreakPreview" topLeftCell="A20">
      <selection activeCell="G21" sqref="G21"/>
      <rowBreaks count="1" manualBreakCount="1">
        <brk id="55" max="9" man="1"/>
      </rowBreaks>
      <pageMargins left="0.25" right="0.25" top="0.5" bottom="0.5" header="0.25" footer="0.3"/>
      <pageSetup scale="65" fitToHeight="2" orientation="portrait" r:id="rId2"/>
      <headerFooter alignWithMargins="0">
        <oddHeader>&amp;RPAGE &amp;P of &amp;N</oddHeader>
      </headerFooter>
    </customSheetView>
    <customSheetView guid="{94091156-7D66-41B0-B463-5F36D4BD634D}" scale="80" showPageBreaks="1" showGridLines="0" zeroValues="0" printArea="1" hiddenRows="1" hiddenColumns="1" view="pageBreakPreview">
      <selection activeCell="G23" sqref="G23"/>
      <rowBreaks count="1" manualBreakCount="1">
        <brk id="55" max="9" man="1"/>
      </rowBreaks>
      <pageMargins left="0.25" right="0.25" top="0.5" bottom="0.5" header="0.25" footer="0.3"/>
      <pageSetup scale="65" fitToHeight="2" orientation="portrait" r:id="rId3"/>
      <headerFooter alignWithMargins="0">
        <oddHeader>&amp;RPAGE &amp;P of &amp;N</oddHeader>
      </headerFooter>
    </customSheetView>
    <customSheetView guid="{67D3F443-CBF6-4C3B-9EBA-4FC7CEE92243}" scale="80" showPageBreaks="1" showGridLines="0" zeroValues="0" printArea="1" hiddenRows="1" hiddenColumns="1" view="pageBreakPreview" topLeftCell="A21">
      <selection activeCell="G38" sqref="G38"/>
      <rowBreaks count="1" manualBreakCount="1">
        <brk id="55" max="9" man="1"/>
      </rowBreaks>
      <pageMargins left="0.25" right="0.25" top="0.5" bottom="0.5" header="0.25" footer="0.3"/>
      <pageSetup scale="65" fitToHeight="2" orientation="portrait" r:id="rId4"/>
      <headerFooter alignWithMargins="0">
        <oddHeader>&amp;RPAGE &amp;P of &amp;N</oddHeader>
      </headerFooter>
    </customSheetView>
    <customSheetView guid="{8FC47E04-BCF9-4504-9FDA-F8529AE0A203}" scale="80" showPageBreaks="1" showGridLines="0" zeroValues="0" printArea="1" hiddenRows="1" hiddenColumns="1" view="pageBreakPreview">
      <selection activeCell="G37" sqref="G37"/>
      <rowBreaks count="1" manualBreakCount="1">
        <brk id="55" max="9" man="1"/>
      </rowBreaks>
      <pageMargins left="0.25" right="0.25" top="0.5" bottom="0.5" header="0.25" footer="0.3"/>
      <pageSetup scale="65" fitToHeight="2" orientation="portrait" r:id="rId5"/>
      <headerFooter alignWithMargins="0">
        <oddHeader>&amp;RPAGE &amp;P of &amp;N</oddHeader>
      </headerFooter>
    </customSheetView>
    <customSheetView guid="{B1DC5269-D889-4438-853D-005C3B580A35}" scale="68" showPageBreaks="1" showGridLines="0" zeroValues="0" printArea="1" hiddenRows="1" hiddenColumns="1" view="pageBreakPreview" topLeftCell="A40">
      <selection activeCell="B3" sqref="B3:E3"/>
      <rowBreaks count="1" manualBreakCount="1">
        <brk id="56" max="9" man="1"/>
      </rowBreaks>
      <pageMargins left="0.25" right="0.25" top="0.5" bottom="0.5" header="0.25" footer="0.3"/>
      <pageSetup scale="65" fitToHeight="2" orientation="portrait" horizontalDpi="300" verticalDpi="300" r:id="rId6"/>
      <headerFooter alignWithMargins="0">
        <oddHeader>&amp;RPAGE &amp;P of &amp;N</oddHeader>
      </headerFooter>
    </customSheetView>
    <customSheetView guid="{A0F82AFD-A75A-45C4-A55A-D8EC84E8392D}" scale="68" showPageBreaks="1" showGridLines="0" zeroValues="0" printArea="1" hiddenRows="1" hiddenColumns="1" view="pageBreakPreview" topLeftCell="A4">
      <selection activeCell="I19" sqref="I19"/>
      <rowBreaks count="1" manualBreakCount="1">
        <brk id="56" max="9" man="1"/>
      </rowBreaks>
      <pageMargins left="0.25" right="0.25" top="0.5" bottom="0.5" header="0.25" footer="0.3"/>
      <pageSetup scale="65" fitToHeight="2" orientation="portrait" horizontalDpi="300" verticalDpi="300" r:id="rId7"/>
      <headerFooter alignWithMargins="0">
        <oddHeader>&amp;RPAGE &amp;P of &amp;N</oddHeader>
      </headerFooter>
    </customSheetView>
    <customSheetView guid="{334BFE7B-729F-4B5F-BBFA-FE5871D8551A}" scale="68" showPageBreaks="1" showGridLines="0" zeroValues="0" printArea="1" hiddenRows="1" view="pageBreakPreview" topLeftCell="A34">
      <selection activeCell="G27" sqref="G27"/>
      <rowBreaks count="1" manualBreakCount="1">
        <brk id="53" max="9" man="1"/>
      </rowBreaks>
      <pageMargins left="0.52" right="0.22" top="0.69" bottom="0.5" header="0.42" footer="0.3"/>
      <pageSetup scale="65" fitToHeight="2" orientation="portrait" horizontalDpi="300" verticalDpi="300" r:id="rId8"/>
      <headerFooter alignWithMargins="0"/>
    </customSheetView>
    <customSheetView guid="{F34A69E2-31EE-443F-8E78-A31E3AA3BE2B}" scale="68" showPageBreaks="1" showGridLines="0" zeroValues="0" printArea="1" hiddenRows="1" view="pageBreakPreview" topLeftCell="A34">
      <selection activeCell="G27" sqref="G27"/>
      <rowBreaks count="1" manualBreakCount="1">
        <brk id="53" max="9" man="1"/>
      </rowBreaks>
      <pageMargins left="0.52" right="0.22" top="0.69" bottom="0.5" header="0.42" footer="0.3"/>
      <pageSetup scale="65" fitToHeight="2" orientation="portrait" horizontalDpi="300" verticalDpi="300" r:id="rId9"/>
      <headerFooter alignWithMargins="0"/>
    </customSheetView>
    <customSheetView guid="{C5506FC7-8A4D-43D0-A0D5-B323816310B7}" scale="68" showPageBreaks="1" showGridLines="0" zeroValues="0" printArea="1" hiddenRows="1" hiddenColumns="1" view="pageBreakPreview" topLeftCell="D1">
      <selection activeCell="G19" sqref="G19"/>
      <rowBreaks count="1" manualBreakCount="1">
        <brk id="53" max="9" man="1"/>
      </rowBreaks>
      <pageMargins left="0.52" right="0.22" top="0.69" bottom="0.5" header="0.42" footer="0.3"/>
      <pageSetup scale="65" fitToHeight="2" orientation="portrait" horizontalDpi="300" verticalDpi="300" r:id="rId10"/>
      <headerFooter alignWithMargins="0"/>
    </customSheetView>
    <customSheetView guid="{3E286A90-B39B-4EF7-ADAF-AD9055F4EE3F}" scale="68" showPageBreaks="1" showGridLines="0" zeroValues="0" printArea="1" hiddenRows="1" hiddenColumns="1" view="pageBreakPreview">
      <selection activeCell="B3" sqref="B3:E3"/>
      <rowBreaks count="1" manualBreakCount="1">
        <brk id="56" max="9" man="1"/>
      </rowBreaks>
      <pageMargins left="0.25" right="0.25" top="0.5" bottom="0.5" header="0.25" footer="0.3"/>
      <pageSetup scale="65" fitToHeight="2" orientation="portrait" horizontalDpi="300" verticalDpi="300" r:id="rId11"/>
      <headerFooter alignWithMargins="0">
        <oddHeader>&amp;RPAGE &amp;P of &amp;N</oddHeader>
      </headerFooter>
    </customSheetView>
    <customSheetView guid="{F9C00FCC-B928-44A4-AE8D-3790B3A7FE91}" scale="68" showPageBreaks="1" showGridLines="0" zeroValues="0" printArea="1" hiddenRows="1" hiddenColumns="1" view="pageBreakPreview" topLeftCell="E34">
      <selection activeCell="C49" sqref="C49:J49"/>
      <rowBreaks count="1" manualBreakCount="1">
        <brk id="59" max="9" man="1"/>
      </rowBreaks>
      <pageMargins left="0.25" right="0.25" top="0.5" bottom="0.5" header="0.25" footer="0.3"/>
      <pageSetup scale="65" fitToHeight="2" orientation="portrait" r:id="rId12"/>
      <headerFooter alignWithMargins="0">
        <oddHeader>&amp;RPAGE &amp;P of &amp;N</oddHeader>
      </headerFooter>
    </customSheetView>
    <customSheetView guid="{F9504563-F4B8-4B08-8DF4-BD6D3D1F49DF}" scale="68" showPageBreaks="1" showGridLines="0" zeroValues="0" printArea="1" hiddenRows="1" hiddenColumns="1" view="pageBreakPreview" topLeftCell="A34">
      <selection activeCell="C49" sqref="C49:J49"/>
      <rowBreaks count="1" manualBreakCount="1">
        <brk id="59" max="9" man="1"/>
      </rowBreaks>
      <pageMargins left="0.25" right="0.25" top="0.5" bottom="0.5" header="0.25" footer="0.3"/>
      <pageSetup scale="54" fitToHeight="2" orientation="portrait" r:id="rId13"/>
      <headerFooter alignWithMargins="0">
        <oddHeader>&amp;RPAGE &amp;P of &amp;N</oddHeader>
      </headerFooter>
    </customSheetView>
    <customSheetView guid="{AB88AE96-2A5B-4A72-8703-28C9E47DF5A8}" scale="80" showPageBreaks="1" showGridLines="0" zeroValues="0" printArea="1" hiddenRows="1" hiddenColumns="1" view="pageBreakPreview">
      <selection activeCell="G37" sqref="G37"/>
      <rowBreaks count="1" manualBreakCount="1">
        <brk id="55" max="9" man="1"/>
      </rowBreaks>
      <pageMargins left="0.25" right="0.25" top="0.5" bottom="0.5" header="0.25" footer="0.3"/>
      <pageSetup scale="65" fitToHeight="2" orientation="portrait" r:id="rId14"/>
      <headerFooter alignWithMargins="0">
        <oddHeader>&amp;RPAGE &amp;P of &amp;N</oddHeader>
      </headerFooter>
    </customSheetView>
    <customSheetView guid="{BAC42A29-45E6-4402-B726-C3D139198BC5}" scale="80" showPageBreaks="1" showGridLines="0" zeroValues="0" printArea="1" hiddenRows="1" hiddenColumns="1" view="pageBreakPreview" topLeftCell="A10">
      <selection activeCell="G23" sqref="G23"/>
      <rowBreaks count="1" manualBreakCount="1">
        <brk id="55" max="9" man="1"/>
      </rowBreaks>
      <pageMargins left="0.25" right="0.25" top="0.5" bottom="0.5" header="0.25" footer="0.3"/>
      <pageSetup scale="65" fitToHeight="2" orientation="portrait" r:id="rId15"/>
      <headerFooter alignWithMargins="0">
        <oddHeader>&amp;RPAGE &amp;P of &amp;N</oddHeader>
      </headerFooter>
    </customSheetView>
    <customSheetView guid="{1D1BEC92-0584-42FC-833F-7509E5F404C5}" scale="80" showPageBreaks="1" showGridLines="0" zeroValues="0" printArea="1" hiddenRows="1" hiddenColumns="1" view="pageBreakPreview" topLeftCell="A20">
      <selection activeCell="G20" sqref="G20"/>
      <rowBreaks count="1" manualBreakCount="1">
        <brk id="55" max="9" man="1"/>
      </rowBreaks>
      <pageMargins left="0.25" right="0.25" top="0.5" bottom="0.5" header="0.25" footer="0.3"/>
      <pageSetup scale="65" fitToHeight="2" orientation="portrait" r:id="rId16"/>
      <headerFooter alignWithMargins="0">
        <oddHeader>&amp;RPAGE &amp;P of &amp;N</oddHeader>
      </headerFooter>
    </customSheetView>
  </customSheetViews>
  <mergeCells count="23">
    <mergeCell ref="C20:F20"/>
    <mergeCell ref="A1:H1"/>
    <mergeCell ref="A4:H4"/>
    <mergeCell ref="C13:H13"/>
    <mergeCell ref="A17:H17"/>
    <mergeCell ref="AA18:AD18"/>
    <mergeCell ref="AF18:AI18"/>
    <mergeCell ref="AK18:AN18"/>
    <mergeCell ref="AU18:AX18"/>
    <mergeCell ref="AZ18:BC18"/>
    <mergeCell ref="AP18:AS18"/>
    <mergeCell ref="A53:B53"/>
    <mergeCell ref="A54:B54"/>
    <mergeCell ref="C21:F21"/>
    <mergeCell ref="C22:F22"/>
    <mergeCell ref="C32:F32"/>
    <mergeCell ref="C42:H42"/>
    <mergeCell ref="C47:H47"/>
    <mergeCell ref="C46:H46"/>
    <mergeCell ref="C45:H45"/>
    <mergeCell ref="C44:H44"/>
    <mergeCell ref="F54:H54"/>
    <mergeCell ref="F53:H53"/>
  </mergeCells>
  <dataValidations count="2">
    <dataValidation type="whole" operator="greaterThan" allowBlank="1" showInputMessage="1" showErrorMessage="1" sqref="H28:H29 H31 H24:H25" xr:uid="{00000000-0002-0000-0D00-000000000000}">
      <formula1>0</formula1>
    </dataValidation>
    <dataValidation type="whole" operator="greaterThan" allowBlank="1" showInputMessage="1" showErrorMessage="1" error="Enter numeric figure without decimal only" sqref="H20" xr:uid="{00000000-0002-0000-0D00-000001000000}">
      <formula1>0</formula1>
    </dataValidation>
  </dataValidations>
  <pageMargins left="0.25" right="0.25" top="0.5" bottom="0.5" header="0.25" footer="0.3"/>
  <pageSetup scale="65" fitToHeight="2" orientation="portrait" r:id="rId17"/>
  <headerFooter alignWithMargins="0">
    <oddHeader>&amp;RPAGE &amp;P of &amp;N</oddHeader>
  </headerFooter>
  <rowBreaks count="1" manualBreakCount="1">
    <brk id="55" max="9"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dimension ref="A1:AA47"/>
  <sheetViews>
    <sheetView showGridLines="0" showZeros="0" view="pageBreakPreview" zoomScale="80" zoomScaleNormal="78" zoomScaleSheetLayoutView="80" workbookViewId="0">
      <selection activeCell="B41" sqref="B41"/>
    </sheetView>
  </sheetViews>
  <sheetFormatPr defaultColWidth="9.140625" defaultRowHeight="15.75"/>
  <cols>
    <col min="1" max="1" width="11.7109375" style="131" customWidth="1"/>
    <col min="2" max="2" width="73" style="131" customWidth="1"/>
    <col min="3" max="3" width="18.28515625" style="131" customWidth="1"/>
    <col min="4" max="4" width="28.7109375" style="335" customWidth="1"/>
    <col min="5" max="5" width="6.85546875" style="335" customWidth="1"/>
    <col min="6" max="6" width="10.28515625" style="335" customWidth="1"/>
    <col min="7" max="7" width="10.42578125" style="335" customWidth="1"/>
    <col min="8" max="8" width="13.140625" style="335" customWidth="1"/>
    <col min="9" max="16384" width="9.140625" style="335"/>
  </cols>
  <sheetData>
    <row r="1" spans="1:27" s="110" customFormat="1" ht="23.45" customHeight="1">
      <c r="A1" s="1196" t="str">
        <f>Cover!B3</f>
        <v>SPEC. NO.:  CC/NT/G-COND/DOM/A02/25/01011</v>
      </c>
      <c r="B1" s="1196"/>
      <c r="C1" s="320"/>
      <c r="D1" s="555" t="s">
        <v>524</v>
      </c>
      <c r="AA1" s="321" t="e">
        <f>INSTRUCTIONS!#REF!</f>
        <v>#REF!</v>
      </c>
    </row>
    <row r="2" spans="1:27" s="110" customFormat="1">
      <c r="C2" s="322"/>
      <c r="AA2" s="321" t="e">
        <f>INSTRUCTIONS!#REF!</f>
        <v>#REF!</v>
      </c>
    </row>
    <row r="3" spans="1:27" s="110" customFormat="1" ht="66.75" customHeight="1">
      <c r="A3" s="1211" t="str">
        <f>Cover!B2</f>
        <v>Conductor Package CD02 for supply of balance quantity of ACSR MOOSE Conductor for part of Diding – Dhalkebar – Bathnaha Transmission Line corresponding to Tower Package- TW02 associated with Arun-3 HEP in Nepal under Consultancy services to SAPDC.</v>
      </c>
      <c r="B3" s="1211"/>
      <c r="C3" s="1211"/>
      <c r="D3" s="1211"/>
      <c r="AA3" s="321" t="e">
        <f>INSTRUCTIONS!#REF!</f>
        <v>#REF!</v>
      </c>
    </row>
    <row r="4" spans="1:27" s="110" customFormat="1">
      <c r="C4" s="323"/>
    </row>
    <row r="5" spans="1:27" s="110" customFormat="1">
      <c r="A5" s="1380" t="s">
        <v>113</v>
      </c>
      <c r="B5" s="1380"/>
      <c r="C5" s="1380"/>
      <c r="D5" s="1380"/>
    </row>
    <row r="6" spans="1:27" s="110" customFormat="1">
      <c r="A6" s="1143" t="str">
        <f>'Sch-1a'!A6</f>
        <v>Bidder’s Name and Address (Qualified Licensee) :</v>
      </c>
      <c r="B6" s="1143"/>
      <c r="C6" s="121" t="s">
        <v>20</v>
      </c>
      <c r="D6" s="113"/>
    </row>
    <row r="7" spans="1:27" s="110" customFormat="1">
      <c r="A7" s="1143">
        <f>'Sch-1a'!A7</f>
        <v>0</v>
      </c>
      <c r="B7" s="1143"/>
      <c r="C7" s="124" t="s">
        <v>21</v>
      </c>
      <c r="D7" s="113"/>
    </row>
    <row r="8" spans="1:27" s="110" customFormat="1">
      <c r="A8" s="124"/>
      <c r="B8" s="115"/>
      <c r="C8" s="124" t="s">
        <v>115</v>
      </c>
      <c r="D8" s="113"/>
    </row>
    <row r="9" spans="1:27" s="110" customFormat="1">
      <c r="A9" s="124" t="s">
        <v>114</v>
      </c>
      <c r="B9" s="115">
        <f>'Sch-1a'!B9</f>
        <v>0</v>
      </c>
      <c r="C9" s="124" t="s">
        <v>22</v>
      </c>
      <c r="D9" s="113"/>
    </row>
    <row r="10" spans="1:27" s="110" customFormat="1">
      <c r="A10" s="128"/>
      <c r="B10" s="115">
        <f>'Sch-1a'!B10</f>
        <v>0</v>
      </c>
      <c r="C10" s="124" t="s">
        <v>116</v>
      </c>
      <c r="D10" s="113"/>
    </row>
    <row r="11" spans="1:27" s="110" customFormat="1" ht="18" customHeight="1">
      <c r="A11" s="128"/>
      <c r="B11" s="115">
        <f>'Sch-1a'!B11</f>
        <v>0</v>
      </c>
      <c r="C11" s="124" t="s">
        <v>117</v>
      </c>
      <c r="D11" s="113"/>
    </row>
    <row r="12" spans="1:27" s="110" customFormat="1" ht="18" customHeight="1">
      <c r="A12" s="128"/>
      <c r="B12" s="115">
        <f>'Sch-1a'!B12</f>
        <v>0</v>
      </c>
      <c r="C12" s="124"/>
      <c r="D12" s="113"/>
    </row>
    <row r="13" spans="1:27" s="110" customFormat="1" ht="18" customHeight="1">
      <c r="A13" s="128"/>
      <c r="B13" s="115">
        <f>'Sch-1a'!B13</f>
        <v>0</v>
      </c>
      <c r="C13" s="124"/>
      <c r="D13" s="113"/>
    </row>
    <row r="14" spans="1:27" s="110" customFormat="1" ht="18" customHeight="1">
      <c r="A14" s="128"/>
      <c r="B14" s="115"/>
      <c r="C14" s="124"/>
      <c r="D14" s="113"/>
    </row>
    <row r="15" spans="1:27" s="110" customFormat="1" ht="18" customHeight="1">
      <c r="A15" s="325" t="s">
        <v>62</v>
      </c>
      <c r="B15" s="115"/>
      <c r="C15" s="324"/>
      <c r="D15" s="113"/>
    </row>
    <row r="16" spans="1:27" s="110" customFormat="1" ht="22.5" customHeight="1" thickBot="1">
      <c r="A16" s="325"/>
      <c r="B16" s="115"/>
      <c r="C16" s="1379"/>
      <c r="D16" s="1379"/>
    </row>
    <row r="17" spans="1:4" s="110" customFormat="1" ht="21.6" customHeight="1">
      <c r="A17" s="343" t="s">
        <v>6</v>
      </c>
      <c r="B17" s="344" t="s">
        <v>501</v>
      </c>
      <c r="C17" s="1377" t="s">
        <v>63</v>
      </c>
      <c r="D17" s="556" t="s">
        <v>64</v>
      </c>
    </row>
    <row r="18" spans="1:4" s="110" customFormat="1">
      <c r="A18" s="345"/>
      <c r="B18" s="336"/>
      <c r="C18" s="1378"/>
      <c r="D18" s="346" t="s">
        <v>65</v>
      </c>
    </row>
    <row r="19" spans="1:4" s="560" customFormat="1">
      <c r="A19" s="557" t="s">
        <v>7</v>
      </c>
      <c r="B19" s="558" t="s">
        <v>8</v>
      </c>
      <c r="C19" s="558" t="s">
        <v>9</v>
      </c>
      <c r="D19" s="559" t="s">
        <v>10</v>
      </c>
    </row>
    <row r="20" spans="1:4" s="110" customFormat="1">
      <c r="A20" s="1374"/>
      <c r="B20" s="1365" t="s">
        <v>142</v>
      </c>
      <c r="C20" s="1366"/>
      <c r="D20" s="1367"/>
    </row>
    <row r="21" spans="1:4" s="110" customFormat="1">
      <c r="A21" s="1375"/>
      <c r="B21" s="1368"/>
      <c r="C21" s="1369"/>
      <c r="D21" s="1370"/>
    </row>
    <row r="22" spans="1:4" s="110" customFormat="1">
      <c r="A22" s="1375"/>
      <c r="B22" s="1368"/>
      <c r="C22" s="1369"/>
      <c r="D22" s="1370"/>
    </row>
    <row r="23" spans="1:4" s="110" customFormat="1" ht="16.5" thickBot="1">
      <c r="A23" s="1376"/>
      <c r="B23" s="1371"/>
      <c r="C23" s="1372"/>
      <c r="D23" s="1373"/>
    </row>
    <row r="24" spans="1:4" s="110" customFormat="1" ht="18.75" hidden="1" customHeight="1">
      <c r="A24" s="340"/>
      <c r="B24" s="326"/>
      <c r="C24" s="327"/>
      <c r="D24" s="347"/>
    </row>
    <row r="25" spans="1:4" s="110" customFormat="1" ht="18.75" hidden="1" customHeight="1">
      <c r="A25" s="342"/>
      <c r="B25" s="328"/>
      <c r="C25" s="329"/>
      <c r="D25" s="347"/>
    </row>
    <row r="26" spans="1:4" s="110" customFormat="1" ht="18.75" hidden="1" customHeight="1">
      <c r="A26" s="342"/>
      <c r="B26" s="328"/>
      <c r="C26" s="329"/>
      <c r="D26" s="347"/>
    </row>
    <row r="27" spans="1:4" s="110" customFormat="1" ht="18.75" hidden="1" customHeight="1">
      <c r="A27" s="342"/>
      <c r="B27" s="328"/>
      <c r="C27" s="329"/>
      <c r="D27" s="347"/>
    </row>
    <row r="28" spans="1:4" s="110" customFormat="1" ht="18.75" hidden="1" customHeight="1">
      <c r="A28" s="342"/>
      <c r="B28" s="328"/>
      <c r="C28" s="329"/>
      <c r="D28" s="347"/>
    </row>
    <row r="29" spans="1:4" s="110" customFormat="1" ht="18.75" hidden="1" customHeight="1">
      <c r="A29" s="342"/>
      <c r="B29" s="328"/>
      <c r="C29" s="329"/>
      <c r="D29" s="347"/>
    </row>
    <row r="30" spans="1:4" s="110" customFormat="1" ht="18.75" hidden="1" customHeight="1">
      <c r="A30" s="342"/>
      <c r="B30" s="328"/>
      <c r="C30" s="329"/>
      <c r="D30" s="347"/>
    </row>
    <row r="31" spans="1:4" s="110" customFormat="1" ht="18.75" hidden="1" customHeight="1">
      <c r="A31" s="342"/>
      <c r="B31" s="328"/>
      <c r="C31" s="329"/>
      <c r="D31" s="347"/>
    </row>
    <row r="32" spans="1:4" s="110" customFormat="1" ht="18.75" hidden="1" customHeight="1">
      <c r="A32" s="342"/>
      <c r="B32" s="328"/>
      <c r="C32" s="329"/>
      <c r="D32" s="347"/>
    </row>
    <row r="33" spans="1:4" s="110" customFormat="1" ht="18.75" hidden="1" customHeight="1">
      <c r="A33" s="342"/>
      <c r="B33" s="328"/>
      <c r="C33" s="329"/>
      <c r="D33" s="347"/>
    </row>
    <row r="34" spans="1:4" s="110" customFormat="1" ht="18.75" hidden="1" customHeight="1">
      <c r="A34" s="342"/>
      <c r="B34" s="328"/>
      <c r="C34" s="329"/>
      <c r="D34" s="347"/>
    </row>
    <row r="35" spans="1:4" s="110" customFormat="1" ht="18.75" hidden="1" customHeight="1">
      <c r="A35" s="342"/>
      <c r="B35" s="328"/>
      <c r="C35" s="329"/>
      <c r="D35" s="347"/>
    </row>
    <row r="36" spans="1:4" s="110" customFormat="1" ht="18.75" hidden="1" customHeight="1">
      <c r="A36" s="342"/>
      <c r="B36" s="328"/>
      <c r="C36" s="329"/>
      <c r="D36" s="347"/>
    </row>
    <row r="37" spans="1:4" s="110" customFormat="1" ht="18.75" hidden="1" customHeight="1">
      <c r="A37" s="342"/>
      <c r="B37" s="328"/>
      <c r="C37" s="329"/>
      <c r="D37" s="347"/>
    </row>
    <row r="38" spans="1:4" s="110" customFormat="1" ht="18.75" hidden="1" customHeight="1">
      <c r="A38" s="342"/>
      <c r="B38" s="328"/>
      <c r="C38" s="329"/>
      <c r="D38" s="347"/>
    </row>
    <row r="39" spans="1:4" s="110" customFormat="1" ht="18.75" hidden="1" customHeight="1">
      <c r="A39" s="342"/>
      <c r="B39" s="328"/>
      <c r="C39" s="329"/>
      <c r="D39" s="347"/>
    </row>
    <row r="40" spans="1:4" s="110" customFormat="1" ht="18.75" hidden="1" customHeight="1">
      <c r="A40" s="627"/>
      <c r="B40" s="553"/>
      <c r="C40" s="628"/>
      <c r="D40" s="629"/>
    </row>
    <row r="41" spans="1:4" s="110" customFormat="1" ht="20.25" customHeight="1" thickBot="1">
      <c r="A41" s="630"/>
      <c r="B41" s="631" t="s">
        <v>535</v>
      </c>
      <c r="C41" s="632"/>
      <c r="D41" s="618">
        <f>SUM(D24:D40)</f>
        <v>0</v>
      </c>
    </row>
    <row r="42" spans="1:4" s="110" customFormat="1" ht="34.5" customHeight="1">
      <c r="A42" s="330"/>
      <c r="B42" s="1364"/>
      <c r="C42" s="1364"/>
      <c r="D42" s="1364"/>
    </row>
    <row r="43" spans="1:4" s="110" customFormat="1" ht="20.25" customHeight="1">
      <c r="A43" s="133" t="s">
        <v>3</v>
      </c>
      <c r="B43" s="333">
        <f>'Sch-1a'!B32</f>
        <v>0</v>
      </c>
      <c r="C43" s="120" t="s">
        <v>130</v>
      </c>
      <c r="D43" s="694">
        <f>'Sch-1a'!I32</f>
        <v>0</v>
      </c>
    </row>
    <row r="44" spans="1:4" s="110" customFormat="1" ht="20.25" customHeight="1">
      <c r="A44" s="133" t="s">
        <v>4</v>
      </c>
      <c r="B44" s="693">
        <f>'Sch-1a'!B33</f>
        <v>0</v>
      </c>
      <c r="C44" s="120" t="s">
        <v>131</v>
      </c>
      <c r="D44" s="694">
        <f>'Sch-1a'!I33</f>
        <v>0</v>
      </c>
    </row>
    <row r="45" spans="1:4" s="110" customFormat="1">
      <c r="A45" s="334"/>
      <c r="B45" s="334"/>
      <c r="C45" s="334"/>
    </row>
    <row r="46" spans="1:4" s="110" customFormat="1">
      <c r="A46" s="334"/>
      <c r="B46" s="334"/>
      <c r="C46" s="334"/>
    </row>
    <row r="47" spans="1:4" s="110" customFormat="1"/>
  </sheetData>
  <sheetProtection password="EE0B" sheet="1" objects="1" scenarios="1" selectLockedCells="1"/>
  <customSheetViews>
    <customSheetView guid="{D16ECB37-EC28-43FE-BD47-3A7114793C46}" scale="80" showPageBreaks="1" showGridLines="0" zeroValues="0" printArea="1" hiddenRows="1" view="pageBreakPreview">
      <selection activeCell="B41" sqref="B41"/>
      <colBreaks count="1" manualBreakCount="1">
        <brk id="4" max="1048575" man="1"/>
      </colBreaks>
      <pageMargins left="0.25" right="0.25" top="0.75" bottom="0.25" header="0.5" footer="0.25"/>
      <pageSetup scale="95" orientation="landscape" r:id="rId1"/>
      <headerFooter alignWithMargins="0"/>
    </customSheetView>
    <customSheetView guid="{3A279989-B775-4FE0-B80B-D9B19EF06FB8}" scale="80" showPageBreaks="1" showGridLines="0" zeroValues="0" printArea="1" hiddenRows="1" view="pageBreakPreview">
      <selection activeCell="B41" sqref="B41"/>
      <colBreaks count="1" manualBreakCount="1">
        <brk id="4" max="1048575" man="1"/>
      </colBreaks>
      <pageMargins left="0.25" right="0.25" top="0.75" bottom="0.25" header="0.5" footer="0.25"/>
      <pageSetup scale="95" orientation="landscape" r:id="rId2"/>
      <headerFooter alignWithMargins="0"/>
    </customSheetView>
    <customSheetView guid="{94091156-7D66-41B0-B463-5F36D4BD634D}" scale="80" showPageBreaks="1" showGridLines="0" zeroValues="0" printArea="1" hiddenRows="1" view="pageBreakPreview">
      <selection activeCell="B12" sqref="B12"/>
      <colBreaks count="1" manualBreakCount="1">
        <brk id="4" max="1048575" man="1"/>
      </colBreaks>
      <pageMargins left="0.25" right="0.25" top="0.75" bottom="0.25" header="0.5" footer="0.25"/>
      <pageSetup scale="95" orientation="landscape" r:id="rId3"/>
      <headerFooter alignWithMargins="0"/>
    </customSheetView>
    <customSheetView guid="{67D3F443-CBF6-4C3B-9EBA-4FC7CEE92243}" scale="80" showPageBreaks="1" showGridLines="0" zeroValues="0" printArea="1" hiddenRows="1" view="pageBreakPreview">
      <selection activeCell="H20" sqref="H20"/>
      <colBreaks count="1" manualBreakCount="1">
        <brk id="4" max="1048575" man="1"/>
      </colBreaks>
      <pageMargins left="0.25" right="0.25" top="0.75" bottom="0.25" header="0.5" footer="0.25"/>
      <pageSetup scale="95" orientation="landscape" r:id="rId4"/>
      <headerFooter alignWithMargins="0"/>
    </customSheetView>
    <customSheetView guid="{8FC47E04-BCF9-4504-9FDA-F8529AE0A203}" scale="80" showPageBreaks="1" showGridLines="0" zeroValues="0" printArea="1" hiddenRows="1" view="pageBreakPreview">
      <selection activeCell="H20" sqref="H20"/>
      <colBreaks count="1" manualBreakCount="1">
        <brk id="4" max="1048575" man="1"/>
      </colBreaks>
      <pageMargins left="0.25" right="0.25" top="0.75" bottom="0.25" header="0.5" footer="0.25"/>
      <pageSetup scale="95" orientation="landscape" r:id="rId5"/>
      <headerFooter alignWithMargins="0"/>
    </customSheetView>
    <customSheetView guid="{B1DC5269-D889-4438-853D-005C3B580A35}" scale="78" showGridLines="0" zeroValues="0" topLeftCell="A16">
      <selection activeCell="E28" sqref="E28"/>
      <colBreaks count="1" manualBreakCount="1">
        <brk id="5" max="1048575" man="1"/>
      </colBreaks>
      <pageMargins left="0.25" right="0.25" top="0.75" bottom="0.25" header="0.5" footer="0.25"/>
      <pageSetup scale="90" orientation="landscape" r:id="rId6"/>
      <headerFooter alignWithMargins="0">
        <oddHeader>&amp;RPAGE &amp;P of &amp;N</oddHeader>
      </headerFooter>
    </customSheetView>
    <customSheetView guid="{A0F82AFD-A75A-45C4-A55A-D8EC84E8392D}" scale="78" showGridLines="0" zeroValues="0">
      <selection activeCell="C22" sqref="C22"/>
      <colBreaks count="1" manualBreakCount="1">
        <brk id="5" max="1048575" man="1"/>
      </colBreaks>
      <pageMargins left="0.25" right="0.25" top="0.75" bottom="0.25" header="0.5" footer="0.25"/>
      <pageSetup scale="90" orientation="landscape" r:id="rId7"/>
      <headerFooter alignWithMargins="0">
        <oddHeader>&amp;RPAGE &amp;P of &amp;N</oddHeader>
      </headerFooter>
    </customSheetView>
    <customSheetView guid="{334BFE7B-729F-4B5F-BBFA-FE5871D8551A}" scale="78" showGridLines="0" zeroValues="0" topLeftCell="A24">
      <selection activeCell="E16" sqref="E16:E32"/>
      <colBreaks count="1" manualBreakCount="1">
        <brk id="5" max="1048575" man="1"/>
      </colBreaks>
      <pageMargins left="0.48" right="0.18" top="0.44" bottom="0.38" header="0.3" footer="0.22"/>
      <pageSetup scale="91" orientation="landscape" r:id="rId8"/>
      <headerFooter alignWithMargins="0"/>
    </customSheetView>
    <customSheetView guid="{F34A69E2-31EE-443F-8E78-A31E3AA3BE2B}" scale="78" showGridLines="0" zeroValues="0" topLeftCell="A24">
      <selection activeCell="E16" sqref="E16:E32"/>
      <colBreaks count="1" manualBreakCount="1">
        <brk id="5" max="1048575" man="1"/>
      </colBreaks>
      <pageMargins left="0.48" right="0.18" top="0.44" bottom="0.38" header="0.3" footer="0.22"/>
      <pageSetup scale="91" orientation="landscape" r:id="rId9"/>
      <headerFooter alignWithMargins="0"/>
    </customSheetView>
    <customSheetView guid="{C5506FC7-8A4D-43D0-A0D5-B323816310B7}" scale="78" showGridLines="0" zeroValues="0">
      <selection activeCell="E27" sqref="E27"/>
      <colBreaks count="1" manualBreakCount="1">
        <brk id="5" max="1048575" man="1"/>
      </colBreaks>
      <pageMargins left="0.17" right="0.18" top="0.44" bottom="0.38" header="0.3" footer="0.22"/>
      <pageSetup scale="91" orientation="landscape" r:id="rId10"/>
      <headerFooter alignWithMargins="0"/>
    </customSheetView>
    <customSheetView guid="{3E286A90-B39B-4EF7-ADAF-AD9055F4EE3F}" scale="78" showGridLines="0" zeroValues="0" topLeftCell="A2">
      <selection activeCell="C17" sqref="C17"/>
      <colBreaks count="1" manualBreakCount="1">
        <brk id="5" max="1048575" man="1"/>
      </colBreaks>
      <pageMargins left="0.25" right="0.25" top="0.75" bottom="0.25" header="0.5" footer="0.25"/>
      <pageSetup scale="90" orientation="landscape" r:id="rId11"/>
      <headerFooter alignWithMargins="0">
        <oddHeader>&amp;RPAGE &amp;P of &amp;N</oddHeader>
      </headerFooter>
    </customSheetView>
    <customSheetView guid="{F9C00FCC-B928-44A4-AE8D-3790B3A7FE91}" scale="78" showGridLines="0" zeroValues="0" hiddenRows="1" topLeftCell="A7">
      <selection activeCell="D1" sqref="D1:E1"/>
      <colBreaks count="1" manualBreakCount="1">
        <brk id="5" max="1048575" man="1"/>
      </colBreaks>
      <pageMargins left="0.25" right="0.25" top="0.75" bottom="0.25" header="0.5" footer="0.25"/>
      <pageSetup scale="90" orientation="landscape" r:id="rId12"/>
      <headerFooter alignWithMargins="0">
        <oddHeader>&amp;R&amp;"Arial,Bold"Schedule-7a(Rev-00)
PAGE &amp;P of &amp;N</oddHeader>
      </headerFooter>
    </customSheetView>
    <customSheetView guid="{F9504563-F4B8-4B08-8DF4-BD6D3D1F49DF}" scale="78" showGridLines="0" zeroValues="0" hiddenRows="1" topLeftCell="A7">
      <selection activeCell="D1" sqref="D1:E1"/>
      <colBreaks count="1" manualBreakCount="1">
        <brk id="5" max="1048575" man="1"/>
      </colBreaks>
      <pageMargins left="0.25" right="0.25" top="0.75" bottom="0.25" header="0.5" footer="0.25"/>
      <pageSetup scale="90" orientation="landscape" r:id="rId13"/>
      <headerFooter alignWithMargins="0">
        <oddHeader>&amp;R&amp;"Arial,Bold"Schedule-7a(Rev-00)
PAGE &amp;P of &amp;N</oddHeader>
      </headerFooter>
    </customSheetView>
    <customSheetView guid="{AB88AE96-2A5B-4A72-8703-28C9E47DF5A8}" scale="80" showPageBreaks="1" showGridLines="0" zeroValues="0" printArea="1" hiddenRows="1" view="pageBreakPreview">
      <selection activeCell="H20" sqref="H20"/>
      <colBreaks count="1" manualBreakCount="1">
        <brk id="4" max="1048575" man="1"/>
      </colBreaks>
      <pageMargins left="0.25" right="0.25" top="0.75" bottom="0.25" header="0.5" footer="0.25"/>
      <pageSetup scale="95" orientation="landscape" r:id="rId14"/>
      <headerFooter alignWithMargins="0"/>
    </customSheetView>
    <customSheetView guid="{BAC42A29-45E6-4402-B726-C3D139198BC5}" scale="80" showPageBreaks="1" showGridLines="0" zeroValues="0" printArea="1" hiddenRows="1" view="pageBreakPreview">
      <selection activeCell="G16" sqref="G16"/>
      <colBreaks count="1" manualBreakCount="1">
        <brk id="4" max="1048575" man="1"/>
      </colBreaks>
      <pageMargins left="0.25" right="0.25" top="0.75" bottom="0.25" header="0.5" footer="0.25"/>
      <pageSetup scale="95" orientation="landscape" r:id="rId15"/>
      <headerFooter alignWithMargins="0"/>
    </customSheetView>
    <customSheetView guid="{1D1BEC92-0584-42FC-833F-7509E5F404C5}" scale="80" showPageBreaks="1" showGridLines="0" zeroValues="0" printArea="1" hiddenRows="1" view="pageBreakPreview">
      <selection activeCell="B41" sqref="B41"/>
      <colBreaks count="1" manualBreakCount="1">
        <brk id="4" max="1048575" man="1"/>
      </colBreaks>
      <pageMargins left="0.25" right="0.25" top="0.75" bottom="0.25" header="0.5" footer="0.25"/>
      <pageSetup scale="95" orientation="landscape" r:id="rId16"/>
      <headerFooter alignWithMargins="0"/>
    </customSheetView>
  </customSheetViews>
  <mergeCells count="10">
    <mergeCell ref="A1:B1"/>
    <mergeCell ref="A3:D3"/>
    <mergeCell ref="A5:D5"/>
    <mergeCell ref="A6:B6"/>
    <mergeCell ref="A7:B7"/>
    <mergeCell ref="B42:D42"/>
    <mergeCell ref="B20:D23"/>
    <mergeCell ref="A20:A23"/>
    <mergeCell ref="C17:C18"/>
    <mergeCell ref="C16:D16"/>
  </mergeCells>
  <phoneticPr fontId="9" type="noConversion"/>
  <dataValidations count="1">
    <dataValidation type="whole" operator="greaterThan" allowBlank="1" showInputMessage="1" showErrorMessage="1" error="Enter only Whole Numbers greater than zero" sqref="D24:D40" xr:uid="{00000000-0002-0000-0E00-000000000000}">
      <formula1>0</formula1>
    </dataValidation>
  </dataValidations>
  <pageMargins left="0.25" right="0.25" top="0.75" bottom="0.25" header="0.5" footer="0.25"/>
  <pageSetup scale="95" orientation="landscape" r:id="rId17"/>
  <headerFooter alignWithMargins="0"/>
  <colBreaks count="1" manualBreakCount="1">
    <brk id="4" max="1048575" man="1"/>
  </colBreaks>
  <ignoredErrors>
    <ignoredError sqref="A19:C19" numberStoredAsText="1"/>
  </ignoredErrors>
  <drawing r:id="rId18"/>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dimension ref="A1:AN61"/>
  <sheetViews>
    <sheetView showGridLines="0" showZeros="0" view="pageBreakPreview" zoomScale="80" zoomScaleNormal="84" zoomScaleSheetLayoutView="80" workbookViewId="0">
      <selection activeCell="B47" sqref="B47:P47"/>
    </sheetView>
  </sheetViews>
  <sheetFormatPr defaultColWidth="9.140625" defaultRowHeight="15.75"/>
  <cols>
    <col min="1" max="1" width="8.5703125" style="131" customWidth="1"/>
    <col min="2" max="2" width="16.42578125" style="131" customWidth="1"/>
    <col min="3" max="3" width="13.85546875" style="131" customWidth="1"/>
    <col min="4" max="4" width="10.5703125" style="131" customWidth="1"/>
    <col min="5" max="5" width="13.140625" style="131" customWidth="1"/>
    <col min="6" max="6" width="14" style="131" customWidth="1"/>
    <col min="7" max="7" width="11.42578125" style="131" customWidth="1"/>
    <col min="8" max="8" width="13.28515625" style="131" customWidth="1"/>
    <col min="9" max="9" width="11.140625" style="131" customWidth="1"/>
    <col min="10" max="12" width="14" style="131" customWidth="1"/>
    <col min="13" max="13" width="8.140625" style="131" customWidth="1"/>
    <col min="14" max="14" width="11" style="131" customWidth="1"/>
    <col min="15" max="16" width="14" style="131" customWidth="1"/>
    <col min="17" max="17" width="14" style="335" hidden="1" customWidth="1"/>
    <col min="18" max="18" width="4.28515625" style="335" customWidth="1"/>
    <col min="19" max="19" width="10.28515625" style="335" customWidth="1"/>
    <col min="20" max="20" width="10.42578125" style="335" customWidth="1"/>
    <col min="21" max="21" width="13.140625" style="335" customWidth="1"/>
    <col min="22" max="16384" width="9.140625" style="335"/>
  </cols>
  <sheetData>
    <row r="1" spans="1:40" s="110" customFormat="1" ht="24.75" customHeight="1">
      <c r="A1" s="1196" t="str">
        <f>Cover!B3</f>
        <v>SPEC. NO.:  CC/NT/G-COND/DOM/A02/25/01011</v>
      </c>
      <c r="B1" s="1196"/>
      <c r="C1" s="1196"/>
      <c r="D1" s="1196"/>
      <c r="E1" s="1196"/>
      <c r="F1" s="1196"/>
      <c r="G1" s="320"/>
      <c r="H1" s="320"/>
      <c r="I1" s="320"/>
      <c r="J1" s="320"/>
      <c r="K1" s="320"/>
      <c r="L1" s="320"/>
      <c r="M1" s="320"/>
      <c r="N1" s="320"/>
      <c r="O1" s="1389" t="s">
        <v>525</v>
      </c>
      <c r="P1" s="1389"/>
      <c r="Q1" s="119"/>
      <c r="AN1" s="321" t="e">
        <f>INSTRUCTIONS!#REF!</f>
        <v>#REF!</v>
      </c>
    </row>
    <row r="2" spans="1:40" s="110" customFormat="1">
      <c r="C2" s="322"/>
      <c r="D2" s="322"/>
      <c r="E2" s="322"/>
      <c r="F2" s="322"/>
      <c r="G2" s="322"/>
      <c r="H2" s="322"/>
      <c r="I2" s="322"/>
      <c r="J2" s="322"/>
      <c r="K2" s="322"/>
      <c r="L2" s="322"/>
      <c r="M2" s="322"/>
      <c r="N2" s="322"/>
      <c r="O2" s="322"/>
      <c r="P2" s="322"/>
      <c r="AN2" s="321" t="e">
        <f>INSTRUCTIONS!#REF!</f>
        <v>#REF!</v>
      </c>
    </row>
    <row r="3" spans="1:40" s="110" customFormat="1" ht="45" customHeight="1">
      <c r="A3" s="1211" t="str">
        <f>Cover!B2</f>
        <v>Conductor Package CD02 for supply of balance quantity of ACSR MOOSE Conductor for part of Diding – Dhalkebar – Bathnaha Transmission Line corresponding to Tower Package- TW02 associated with Arun-3 HEP in Nepal under Consultancy services to SAPDC.</v>
      </c>
      <c r="B3" s="1211"/>
      <c r="C3" s="1211"/>
      <c r="D3" s="1211"/>
      <c r="E3" s="1211"/>
      <c r="F3" s="1211"/>
      <c r="G3" s="1211"/>
      <c r="H3" s="1211"/>
      <c r="I3" s="1211"/>
      <c r="J3" s="1211"/>
      <c r="K3" s="1211"/>
      <c r="L3" s="1211"/>
      <c r="M3" s="1211"/>
      <c r="N3" s="1211"/>
      <c r="O3" s="1211"/>
      <c r="P3" s="1211"/>
      <c r="Q3" s="716"/>
      <c r="AN3" s="321" t="e">
        <f>INSTRUCTIONS!#REF!</f>
        <v>#REF!</v>
      </c>
    </row>
    <row r="4" spans="1:40" s="110" customFormat="1">
      <c r="C4" s="323"/>
      <c r="D4" s="323"/>
      <c r="E4" s="323"/>
      <c r="F4" s="323"/>
      <c r="G4" s="323"/>
      <c r="H4" s="323"/>
      <c r="I4" s="323"/>
      <c r="J4" s="323"/>
      <c r="K4" s="323"/>
      <c r="L4" s="323"/>
      <c r="M4" s="323"/>
      <c r="N4" s="323"/>
      <c r="O4" s="323"/>
      <c r="P4" s="323"/>
      <c r="AN4" s="110" t="s">
        <v>33</v>
      </c>
    </row>
    <row r="5" spans="1:40" s="110" customFormat="1">
      <c r="A5" s="1212" t="s">
        <v>113</v>
      </c>
      <c r="B5" s="1212"/>
      <c r="C5" s="1212"/>
      <c r="D5" s="1212"/>
      <c r="E5" s="1212"/>
      <c r="F5" s="1212"/>
      <c r="G5" s="1212"/>
      <c r="H5" s="1212"/>
      <c r="I5" s="1212"/>
      <c r="J5" s="1212"/>
      <c r="K5" s="1212"/>
      <c r="L5" s="1212"/>
      <c r="M5" s="1212"/>
      <c r="N5" s="1212"/>
      <c r="O5" s="1212"/>
      <c r="P5" s="1212"/>
    </row>
    <row r="6" spans="1:40" s="110" customFormat="1">
      <c r="A6" s="1143" t="str">
        <f>'Sch-1a'!A6</f>
        <v>Bidder’s Name and Address (Qualified Licensee) :</v>
      </c>
      <c r="B6" s="1143"/>
      <c r="C6" s="121"/>
      <c r="D6" s="121"/>
      <c r="E6" s="121"/>
      <c r="F6" s="121"/>
      <c r="G6" s="121"/>
      <c r="H6" s="121"/>
      <c r="I6" s="121"/>
      <c r="J6" s="121"/>
      <c r="K6" s="121"/>
      <c r="L6" s="121"/>
      <c r="M6" s="121"/>
      <c r="N6" s="121"/>
      <c r="O6" s="121"/>
      <c r="P6" s="121"/>
      <c r="Q6" s="113"/>
    </row>
    <row r="7" spans="1:40" s="110" customFormat="1">
      <c r="A7" s="1143">
        <f>'Sch-1a'!A7</f>
        <v>0</v>
      </c>
      <c r="B7" s="1143"/>
      <c r="C7" s="124"/>
      <c r="D7" s="124"/>
      <c r="E7" s="124"/>
      <c r="F7" s="124"/>
      <c r="G7" s="124"/>
      <c r="H7" s="124"/>
      <c r="I7" s="124"/>
      <c r="J7" s="124"/>
      <c r="K7" s="124"/>
      <c r="L7" s="121" t="s">
        <v>20</v>
      </c>
      <c r="M7" s="124"/>
      <c r="N7" s="124"/>
      <c r="O7" s="124"/>
      <c r="P7" s="124"/>
      <c r="Q7" s="113"/>
    </row>
    <row r="8" spans="1:40" s="110" customFormat="1">
      <c r="A8" s="124"/>
      <c r="B8" s="115"/>
      <c r="C8" s="124"/>
      <c r="D8" s="124"/>
      <c r="E8" s="124"/>
      <c r="F8" s="124"/>
      <c r="G8" s="124"/>
      <c r="H8" s="124"/>
      <c r="I8" s="124"/>
      <c r="J8" s="124"/>
      <c r="K8" s="124"/>
      <c r="L8" s="124" t="s">
        <v>21</v>
      </c>
      <c r="M8" s="124"/>
      <c r="N8" s="124"/>
      <c r="O8" s="124"/>
      <c r="P8" s="124"/>
      <c r="Q8" s="113"/>
    </row>
    <row r="9" spans="1:40" s="110" customFormat="1">
      <c r="A9" s="124" t="s">
        <v>114</v>
      </c>
      <c r="B9" s="115">
        <f>'Sch-1a'!B9</f>
        <v>0</v>
      </c>
      <c r="C9" s="124"/>
      <c r="D9" s="124"/>
      <c r="E9" s="124"/>
      <c r="F9" s="124"/>
      <c r="G9" s="124"/>
      <c r="H9" s="124"/>
      <c r="I9" s="124"/>
      <c r="J9" s="124"/>
      <c r="K9" s="124"/>
      <c r="L9" s="124" t="s">
        <v>115</v>
      </c>
      <c r="M9" s="124"/>
      <c r="N9" s="124"/>
      <c r="O9" s="124"/>
      <c r="P9" s="124"/>
      <c r="Q9" s="113"/>
    </row>
    <row r="10" spans="1:40" s="110" customFormat="1">
      <c r="A10" s="128"/>
      <c r="B10" s="115">
        <f>'Sch-1a'!B10</f>
        <v>0</v>
      </c>
      <c r="C10" s="124"/>
      <c r="D10" s="124"/>
      <c r="E10" s="124"/>
      <c r="F10" s="124"/>
      <c r="G10" s="124"/>
      <c r="H10" s="124"/>
      <c r="I10" s="124"/>
      <c r="J10" s="124"/>
      <c r="K10" s="124"/>
      <c r="L10" s="124" t="s">
        <v>22</v>
      </c>
      <c r="M10" s="124"/>
      <c r="N10" s="124"/>
      <c r="O10" s="124"/>
      <c r="P10" s="124"/>
      <c r="Q10" s="113"/>
    </row>
    <row r="11" spans="1:40" s="110" customFormat="1">
      <c r="A11" s="128"/>
      <c r="B11" s="115">
        <f>'Sch-1a'!B11</f>
        <v>0</v>
      </c>
      <c r="C11" s="124"/>
      <c r="D11" s="124"/>
      <c r="E11" s="124"/>
      <c r="F11" s="124"/>
      <c r="G11" s="124"/>
      <c r="H11" s="124"/>
      <c r="I11" s="124"/>
      <c r="J11" s="124"/>
      <c r="K11" s="124"/>
      <c r="L11" s="124" t="s">
        <v>116</v>
      </c>
      <c r="M11" s="124"/>
      <c r="N11" s="124"/>
      <c r="O11" s="124"/>
      <c r="P11" s="124"/>
      <c r="Q11" s="113"/>
    </row>
    <row r="12" spans="1:40" s="110" customFormat="1">
      <c r="A12" s="128"/>
      <c r="B12" s="115">
        <f>'Sch-1a'!B12</f>
        <v>0</v>
      </c>
      <c r="C12" s="124"/>
      <c r="D12" s="124"/>
      <c r="E12" s="124"/>
      <c r="F12" s="124"/>
      <c r="G12" s="124"/>
      <c r="H12" s="124"/>
      <c r="I12" s="124"/>
      <c r="J12" s="124"/>
      <c r="K12" s="124"/>
      <c r="L12" s="124"/>
      <c r="M12" s="124"/>
      <c r="N12" s="124"/>
      <c r="O12" s="124"/>
      <c r="P12" s="124"/>
      <c r="Q12" s="113"/>
    </row>
    <row r="13" spans="1:40" s="110" customFormat="1" ht="18" customHeight="1">
      <c r="A13" s="324"/>
      <c r="B13" s="324">
        <f>'Sch-1b '!B13</f>
        <v>0</v>
      </c>
      <c r="C13" s="324"/>
      <c r="D13" s="324"/>
      <c r="E13" s="324"/>
      <c r="F13" s="324"/>
      <c r="G13" s="324"/>
      <c r="H13" s="324"/>
      <c r="I13" s="324"/>
      <c r="J13" s="324"/>
      <c r="K13" s="324"/>
      <c r="L13" s="124" t="s">
        <v>117</v>
      </c>
      <c r="M13" s="324"/>
      <c r="N13" s="324"/>
      <c r="O13" s="324"/>
      <c r="P13" s="324"/>
    </row>
    <row r="14" spans="1:40" s="110" customFormat="1" ht="17.25" customHeight="1">
      <c r="A14" s="115"/>
      <c r="B14" s="115"/>
      <c r="C14" s="115"/>
      <c r="D14" s="115"/>
      <c r="E14" s="115"/>
      <c r="F14" s="115"/>
      <c r="G14" s="115"/>
      <c r="H14" s="115"/>
      <c r="I14" s="115"/>
      <c r="J14" s="324"/>
      <c r="K14" s="324"/>
      <c r="L14" s="124"/>
      <c r="M14" s="324"/>
      <c r="N14" s="324"/>
      <c r="O14" s="324"/>
      <c r="P14" s="324"/>
    </row>
    <row r="15" spans="1:40" s="110" customFormat="1" ht="18" customHeight="1" thickBot="1">
      <c r="A15" s="115"/>
      <c r="B15" s="1390" t="s">
        <v>470</v>
      </c>
      <c r="C15" s="1390"/>
      <c r="D15" s="1390"/>
      <c r="E15" s="1390"/>
      <c r="F15" s="1390"/>
      <c r="G15" s="1390"/>
      <c r="H15" s="1390"/>
      <c r="I15" s="1390"/>
      <c r="J15" s="721"/>
      <c r="K15" s="721"/>
      <c r="M15" s="721"/>
      <c r="N15" s="1379"/>
      <c r="O15" s="1379"/>
      <c r="P15" s="1379"/>
      <c r="Q15" s="721"/>
    </row>
    <row r="16" spans="1:40" s="110" customFormat="1" ht="30.75" customHeight="1">
      <c r="A16" s="1387"/>
      <c r="B16" s="1383"/>
      <c r="C16" s="1383"/>
      <c r="D16" s="1383"/>
      <c r="E16" s="1383"/>
      <c r="F16" s="1383"/>
      <c r="G16" s="1383"/>
      <c r="H16" s="1383"/>
      <c r="I16" s="1383"/>
      <c r="J16" s="1385"/>
      <c r="K16" s="1385"/>
      <c r="L16" s="1385"/>
      <c r="M16" s="1383"/>
      <c r="N16" s="1383"/>
      <c r="O16" s="1385"/>
      <c r="P16" s="1385"/>
      <c r="Q16" s="1381"/>
    </row>
    <row r="17" spans="1:17" s="110" customFormat="1" ht="33" customHeight="1">
      <c r="A17" s="1388"/>
      <c r="B17" s="1384"/>
      <c r="C17" s="1384"/>
      <c r="D17" s="1384"/>
      <c r="E17" s="1384"/>
      <c r="F17" s="1384"/>
      <c r="G17" s="1384"/>
      <c r="H17" s="1384"/>
      <c r="I17" s="1384"/>
      <c r="J17" s="1386"/>
      <c r="K17" s="1386"/>
      <c r="L17" s="1386"/>
      <c r="M17" s="1384"/>
      <c r="N17" s="1384"/>
      <c r="O17" s="1386"/>
      <c r="P17" s="1386"/>
      <c r="Q17" s="1382"/>
    </row>
    <row r="18" spans="1:17" s="561" customFormat="1">
      <c r="A18" s="557"/>
      <c r="B18" s="717"/>
      <c r="C18" s="717"/>
      <c r="D18" s="717"/>
      <c r="E18" s="717"/>
      <c r="F18" s="717"/>
      <c r="G18" s="717"/>
      <c r="H18" s="717"/>
      <c r="I18" s="717"/>
      <c r="J18" s="717"/>
      <c r="K18" s="717"/>
      <c r="L18" s="717"/>
      <c r="M18" s="717"/>
      <c r="N18" s="717"/>
      <c r="O18" s="717"/>
      <c r="P18" s="717"/>
      <c r="Q18" s="726"/>
    </row>
    <row r="19" spans="1:17" s="110" customFormat="1" ht="15.75" customHeight="1">
      <c r="A19" s="1374"/>
      <c r="B19" s="1365" t="s">
        <v>142</v>
      </c>
      <c r="C19" s="1366"/>
      <c r="D19" s="1366"/>
      <c r="E19" s="1366"/>
      <c r="F19" s="1366"/>
      <c r="G19" s="1366"/>
      <c r="H19" s="1366"/>
      <c r="I19" s="1366"/>
      <c r="J19" s="1366"/>
      <c r="K19" s="1366"/>
      <c r="L19" s="1366"/>
      <c r="M19" s="1366"/>
      <c r="N19" s="1366"/>
      <c r="O19" s="1366"/>
      <c r="P19" s="1366"/>
      <c r="Q19" s="761"/>
    </row>
    <row r="20" spans="1:17" s="110" customFormat="1">
      <c r="A20" s="1375"/>
      <c r="B20" s="1368"/>
      <c r="C20" s="1369"/>
      <c r="D20" s="1369"/>
      <c r="E20" s="1369"/>
      <c r="F20" s="1369"/>
      <c r="G20" s="1369"/>
      <c r="H20" s="1369"/>
      <c r="I20" s="1369"/>
      <c r="J20" s="1369"/>
      <c r="K20" s="1369"/>
      <c r="L20" s="1369"/>
      <c r="M20" s="1369"/>
      <c r="N20" s="1369"/>
      <c r="O20" s="1369"/>
      <c r="P20" s="1369"/>
      <c r="Q20" s="762"/>
    </row>
    <row r="21" spans="1:17" s="110" customFormat="1">
      <c r="A21" s="1375"/>
      <c r="B21" s="1368"/>
      <c r="C21" s="1369"/>
      <c r="D21" s="1369"/>
      <c r="E21" s="1369"/>
      <c r="F21" s="1369"/>
      <c r="G21" s="1369"/>
      <c r="H21" s="1369"/>
      <c r="I21" s="1369"/>
      <c r="J21" s="1369"/>
      <c r="K21" s="1369"/>
      <c r="L21" s="1369"/>
      <c r="M21" s="1369"/>
      <c r="N21" s="1369"/>
      <c r="O21" s="1369"/>
      <c r="P21" s="1369"/>
      <c r="Q21" s="762"/>
    </row>
    <row r="22" spans="1:17" s="110" customFormat="1" ht="16.5" thickBot="1">
      <c r="A22" s="1376"/>
      <c r="B22" s="1371"/>
      <c r="C22" s="1372"/>
      <c r="D22" s="1372"/>
      <c r="E22" s="1372"/>
      <c r="F22" s="1372"/>
      <c r="G22" s="1372"/>
      <c r="H22" s="1372"/>
      <c r="I22" s="1372"/>
      <c r="J22" s="1372"/>
      <c r="K22" s="1372"/>
      <c r="L22" s="1372"/>
      <c r="M22" s="1372"/>
      <c r="N22" s="1372"/>
      <c r="O22" s="1372"/>
      <c r="P22" s="1372"/>
      <c r="Q22" s="763"/>
    </row>
    <row r="23" spans="1:17" s="110" customFormat="1" hidden="1">
      <c r="A23" s="340"/>
      <c r="B23" s="326"/>
      <c r="C23" s="337"/>
      <c r="D23" s="718"/>
      <c r="E23" s="718"/>
      <c r="F23" s="718"/>
      <c r="G23" s="718"/>
      <c r="H23" s="718"/>
      <c r="I23" s="718"/>
      <c r="J23" s="718"/>
      <c r="K23" s="718"/>
      <c r="L23" s="718"/>
      <c r="M23" s="718"/>
      <c r="N23" s="718"/>
      <c r="O23" s="718"/>
      <c r="P23" s="718"/>
      <c r="Q23" s="341"/>
    </row>
    <row r="24" spans="1:17" s="110" customFormat="1" hidden="1">
      <c r="A24" s="342"/>
      <c r="B24" s="328"/>
      <c r="C24" s="338"/>
      <c r="D24" s="718"/>
      <c r="E24" s="718"/>
      <c r="F24" s="718"/>
      <c r="G24" s="718"/>
      <c r="H24" s="718"/>
      <c r="I24" s="718"/>
      <c r="J24" s="718"/>
      <c r="K24" s="718"/>
      <c r="L24" s="718"/>
      <c r="M24" s="718"/>
      <c r="N24" s="718"/>
      <c r="O24" s="718"/>
      <c r="P24" s="718"/>
      <c r="Q24" s="341"/>
    </row>
    <row r="25" spans="1:17" s="110" customFormat="1" hidden="1">
      <c r="A25" s="342"/>
      <c r="B25" s="328"/>
      <c r="C25" s="338"/>
      <c r="D25" s="718"/>
      <c r="E25" s="718"/>
      <c r="F25" s="718"/>
      <c r="G25" s="718"/>
      <c r="H25" s="718"/>
      <c r="I25" s="718"/>
      <c r="J25" s="718"/>
      <c r="K25" s="718"/>
      <c r="L25" s="718"/>
      <c r="M25" s="718"/>
      <c r="N25" s="718"/>
      <c r="O25" s="718"/>
      <c r="P25" s="718"/>
      <c r="Q25" s="341"/>
    </row>
    <row r="26" spans="1:17" s="110" customFormat="1" hidden="1">
      <c r="A26" s="342"/>
      <c r="B26" s="328"/>
      <c r="C26" s="338"/>
      <c r="D26" s="718"/>
      <c r="E26" s="718"/>
      <c r="F26" s="718"/>
      <c r="G26" s="718"/>
      <c r="H26" s="718"/>
      <c r="I26" s="718"/>
      <c r="J26" s="718"/>
      <c r="K26" s="718"/>
      <c r="L26" s="718"/>
      <c r="M26" s="718"/>
      <c r="N26" s="718"/>
      <c r="O26" s="718"/>
      <c r="P26" s="718"/>
      <c r="Q26" s="341"/>
    </row>
    <row r="27" spans="1:17" s="110" customFormat="1" hidden="1">
      <c r="A27" s="342"/>
      <c r="B27" s="328"/>
      <c r="C27" s="338"/>
      <c r="D27" s="718"/>
      <c r="E27" s="718"/>
      <c r="F27" s="718"/>
      <c r="G27" s="718"/>
      <c r="H27" s="718"/>
      <c r="I27" s="718"/>
      <c r="J27" s="718"/>
      <c r="K27" s="718"/>
      <c r="L27" s="718"/>
      <c r="M27" s="718"/>
      <c r="N27" s="718"/>
      <c r="O27" s="718"/>
      <c r="P27" s="718"/>
      <c r="Q27" s="341"/>
    </row>
    <row r="28" spans="1:17" s="110" customFormat="1" hidden="1">
      <c r="A28" s="342"/>
      <c r="B28" s="328"/>
      <c r="C28" s="338"/>
      <c r="D28" s="718"/>
      <c r="E28" s="718"/>
      <c r="F28" s="718"/>
      <c r="G28" s="718"/>
      <c r="H28" s="718"/>
      <c r="I28" s="718"/>
      <c r="J28" s="718"/>
      <c r="K28" s="718"/>
      <c r="L28" s="718"/>
      <c r="M28" s="718"/>
      <c r="N28" s="718"/>
      <c r="O28" s="718"/>
      <c r="P28" s="718"/>
      <c r="Q28" s="341"/>
    </row>
    <row r="29" spans="1:17" s="110" customFormat="1" hidden="1">
      <c r="A29" s="342"/>
      <c r="B29" s="328"/>
      <c r="C29" s="338"/>
      <c r="D29" s="718"/>
      <c r="E29" s="718"/>
      <c r="F29" s="718"/>
      <c r="G29" s="718"/>
      <c r="H29" s="718"/>
      <c r="I29" s="718"/>
      <c r="J29" s="718"/>
      <c r="K29" s="718"/>
      <c r="L29" s="718"/>
      <c r="M29" s="718"/>
      <c r="N29" s="718"/>
      <c r="O29" s="718"/>
      <c r="P29" s="718"/>
      <c r="Q29" s="341"/>
    </row>
    <row r="30" spans="1:17" s="110" customFormat="1" hidden="1">
      <c r="A30" s="342"/>
      <c r="B30" s="328"/>
      <c r="C30" s="338"/>
      <c r="D30" s="718"/>
      <c r="E30" s="718"/>
      <c r="F30" s="718"/>
      <c r="G30" s="718"/>
      <c r="H30" s="718"/>
      <c r="I30" s="718"/>
      <c r="J30" s="718"/>
      <c r="K30" s="718"/>
      <c r="L30" s="718"/>
      <c r="M30" s="718"/>
      <c r="N30" s="718"/>
      <c r="O30" s="718"/>
      <c r="P30" s="718"/>
      <c r="Q30" s="341"/>
    </row>
    <row r="31" spans="1:17" s="110" customFormat="1" hidden="1">
      <c r="A31" s="342"/>
      <c r="B31" s="328"/>
      <c r="C31" s="338"/>
      <c r="D31" s="718"/>
      <c r="E31" s="718"/>
      <c r="F31" s="718"/>
      <c r="G31" s="718"/>
      <c r="H31" s="718"/>
      <c r="I31" s="718"/>
      <c r="J31" s="718"/>
      <c r="K31" s="718"/>
      <c r="L31" s="718"/>
      <c r="M31" s="718"/>
      <c r="N31" s="718"/>
      <c r="O31" s="718"/>
      <c r="P31" s="718"/>
      <c r="Q31" s="341"/>
    </row>
    <row r="32" spans="1:17" s="110" customFormat="1" hidden="1">
      <c r="A32" s="342"/>
      <c r="B32" s="328"/>
      <c r="C32" s="338"/>
      <c r="D32" s="718"/>
      <c r="E32" s="718"/>
      <c r="F32" s="718"/>
      <c r="G32" s="718"/>
      <c r="H32" s="718"/>
      <c r="I32" s="718"/>
      <c r="J32" s="718"/>
      <c r="K32" s="718"/>
      <c r="L32" s="718"/>
      <c r="M32" s="718"/>
      <c r="N32" s="718"/>
      <c r="O32" s="718"/>
      <c r="P32" s="718"/>
      <c r="Q32" s="341"/>
    </row>
    <row r="33" spans="1:17" s="110" customFormat="1" hidden="1">
      <c r="A33" s="342"/>
      <c r="B33" s="328"/>
      <c r="C33" s="338"/>
      <c r="D33" s="718"/>
      <c r="E33" s="718"/>
      <c r="F33" s="718"/>
      <c r="G33" s="718"/>
      <c r="H33" s="718"/>
      <c r="I33" s="718"/>
      <c r="J33" s="718"/>
      <c r="K33" s="718"/>
      <c r="L33" s="718"/>
      <c r="M33" s="718"/>
      <c r="N33" s="718"/>
      <c r="O33" s="718"/>
      <c r="P33" s="718"/>
      <c r="Q33" s="341"/>
    </row>
    <row r="34" spans="1:17" s="110" customFormat="1" hidden="1">
      <c r="A34" s="342"/>
      <c r="B34" s="328"/>
      <c r="C34" s="338"/>
      <c r="D34" s="718"/>
      <c r="E34" s="718"/>
      <c r="F34" s="718"/>
      <c r="G34" s="718"/>
      <c r="H34" s="718"/>
      <c r="I34" s="718"/>
      <c r="J34" s="718"/>
      <c r="K34" s="718"/>
      <c r="L34" s="718"/>
      <c r="M34" s="718"/>
      <c r="N34" s="718"/>
      <c r="O34" s="718"/>
      <c r="P34" s="718"/>
      <c r="Q34" s="341"/>
    </row>
    <row r="35" spans="1:17" s="110" customFormat="1" hidden="1">
      <c r="A35" s="342"/>
      <c r="B35" s="328"/>
      <c r="C35" s="338"/>
      <c r="D35" s="718"/>
      <c r="E35" s="718"/>
      <c r="F35" s="718"/>
      <c r="G35" s="718"/>
      <c r="H35" s="718"/>
      <c r="I35" s="718"/>
      <c r="J35" s="718"/>
      <c r="K35" s="718"/>
      <c r="L35" s="718"/>
      <c r="M35" s="718"/>
      <c r="N35" s="718"/>
      <c r="O35" s="718"/>
      <c r="P35" s="718"/>
      <c r="Q35" s="341"/>
    </row>
    <row r="36" spans="1:17" s="110" customFormat="1" hidden="1">
      <c r="A36" s="342"/>
      <c r="B36" s="328"/>
      <c r="C36" s="338"/>
      <c r="D36" s="718"/>
      <c r="E36" s="718"/>
      <c r="F36" s="718"/>
      <c r="G36" s="718"/>
      <c r="H36" s="718"/>
      <c r="I36" s="718"/>
      <c r="J36" s="718"/>
      <c r="K36" s="718"/>
      <c r="L36" s="718"/>
      <c r="M36" s="718"/>
      <c r="N36" s="718"/>
      <c r="O36" s="718"/>
      <c r="P36" s="718"/>
      <c r="Q36" s="341"/>
    </row>
    <row r="37" spans="1:17" s="110" customFormat="1" hidden="1">
      <c r="A37" s="342"/>
      <c r="B37" s="328"/>
      <c r="C37" s="338"/>
      <c r="D37" s="718"/>
      <c r="E37" s="718"/>
      <c r="F37" s="718"/>
      <c r="G37" s="718"/>
      <c r="H37" s="718"/>
      <c r="I37" s="718"/>
      <c r="J37" s="718"/>
      <c r="K37" s="718"/>
      <c r="L37" s="718"/>
      <c r="M37" s="718"/>
      <c r="N37" s="718"/>
      <c r="O37" s="718"/>
      <c r="P37" s="718"/>
      <c r="Q37" s="341"/>
    </row>
    <row r="38" spans="1:17" s="110" customFormat="1" hidden="1">
      <c r="A38" s="342"/>
      <c r="B38" s="328"/>
      <c r="C38" s="338"/>
      <c r="D38" s="718"/>
      <c r="E38" s="718"/>
      <c r="F38" s="718"/>
      <c r="G38" s="718"/>
      <c r="H38" s="718"/>
      <c r="I38" s="718"/>
      <c r="J38" s="718"/>
      <c r="K38" s="718"/>
      <c r="L38" s="718"/>
      <c r="M38" s="718"/>
      <c r="N38" s="718"/>
      <c r="O38" s="718"/>
      <c r="P38" s="718"/>
      <c r="Q38" s="341"/>
    </row>
    <row r="39" spans="1:17" s="110" customFormat="1" hidden="1">
      <c r="A39" s="627"/>
      <c r="B39" s="553"/>
      <c r="C39" s="633"/>
      <c r="D39" s="719"/>
      <c r="E39" s="719"/>
      <c r="F39" s="719"/>
      <c r="G39" s="719"/>
      <c r="H39" s="719"/>
      <c r="I39" s="719"/>
      <c r="J39" s="719"/>
      <c r="K39" s="719"/>
      <c r="L39" s="719"/>
      <c r="M39" s="719"/>
      <c r="N39" s="719"/>
      <c r="O39" s="719"/>
      <c r="P39" s="719"/>
      <c r="Q39" s="634"/>
    </row>
    <row r="40" spans="1:17" s="110" customFormat="1" ht="18.75" customHeight="1" thickBot="1">
      <c r="A40" s="635"/>
      <c r="B40" s="1066" t="s">
        <v>536</v>
      </c>
      <c r="C40" s="636"/>
      <c r="D40" s="720"/>
      <c r="E40" s="720"/>
      <c r="F40" s="720"/>
      <c r="G40" s="720"/>
      <c r="H40" s="720"/>
      <c r="I40" s="720"/>
      <c r="J40" s="720"/>
      <c r="K40" s="720"/>
      <c r="L40" s="720"/>
      <c r="M40" s="720"/>
      <c r="N40" s="720"/>
      <c r="O40" s="720"/>
      <c r="P40" s="720"/>
      <c r="Q40" s="618">
        <f>SUM(Q23:Q39)</f>
        <v>0</v>
      </c>
    </row>
    <row r="41" spans="1:17" s="110" customFormat="1" ht="15.6" customHeight="1">
      <c r="A41" s="330"/>
      <c r="B41" s="331"/>
      <c r="C41" s="330"/>
      <c r="D41" s="330"/>
      <c r="E41" s="330"/>
      <c r="F41" s="330"/>
      <c r="G41" s="330"/>
      <c r="H41" s="330"/>
      <c r="I41" s="330"/>
      <c r="J41" s="330"/>
      <c r="K41" s="330"/>
      <c r="L41" s="330"/>
      <c r="M41" s="330"/>
      <c r="N41" s="330"/>
      <c r="O41" s="330"/>
      <c r="P41" s="330"/>
      <c r="Q41" s="332"/>
    </row>
    <row r="42" spans="1:17" s="110" customFormat="1" ht="15.6" customHeight="1">
      <c r="A42" s="722"/>
      <c r="B42" s="723"/>
      <c r="C42" s="723"/>
      <c r="D42" s="723"/>
      <c r="E42" s="723"/>
      <c r="F42" s="723"/>
      <c r="G42" s="723"/>
      <c r="H42" s="723"/>
      <c r="I42" s="723"/>
      <c r="J42" s="723"/>
      <c r="K42" s="723"/>
      <c r="L42" s="723"/>
      <c r="M42" s="723"/>
      <c r="N42" s="723"/>
      <c r="O42" s="723"/>
      <c r="P42" s="723"/>
      <c r="Q42" s="332"/>
    </row>
    <row r="43" spans="1:17" s="110" customFormat="1" ht="109.5" hidden="1" customHeight="1">
      <c r="A43" s="724"/>
      <c r="B43" s="1391"/>
      <c r="C43" s="1391"/>
      <c r="D43" s="1391"/>
      <c r="E43" s="1391"/>
      <c r="F43" s="1391"/>
      <c r="G43" s="1391"/>
      <c r="H43" s="1391"/>
      <c r="I43" s="1391"/>
      <c r="J43" s="1391"/>
      <c r="K43" s="1391"/>
      <c r="L43" s="1391"/>
      <c r="M43" s="1391"/>
      <c r="N43" s="1391"/>
      <c r="O43" s="1391"/>
      <c r="P43" s="1391"/>
      <c r="Q43" s="332"/>
    </row>
    <row r="44" spans="1:17" s="110" customFormat="1" ht="108.75" hidden="1" customHeight="1">
      <c r="A44" s="724"/>
      <c r="B44" s="1391"/>
      <c r="C44" s="1391"/>
      <c r="D44" s="1391"/>
      <c r="E44" s="1391"/>
      <c r="F44" s="1391"/>
      <c r="G44" s="1391"/>
      <c r="H44" s="1391"/>
      <c r="I44" s="1391"/>
      <c r="J44" s="1391"/>
      <c r="K44" s="1391"/>
      <c r="L44" s="1391"/>
      <c r="M44" s="1391"/>
      <c r="N44" s="1391"/>
      <c r="O44" s="1391"/>
      <c r="P44" s="1391"/>
      <c r="Q44" s="332"/>
    </row>
    <row r="45" spans="1:17" s="110" customFormat="1" ht="37.5" hidden="1" customHeight="1">
      <c r="A45" s="724"/>
      <c r="B45" s="1391"/>
      <c r="C45" s="1391"/>
      <c r="D45" s="1391"/>
      <c r="E45" s="1391"/>
      <c r="F45" s="1391"/>
      <c r="G45" s="1391"/>
      <c r="H45" s="1391"/>
      <c r="I45" s="1391"/>
      <c r="J45" s="1391"/>
      <c r="K45" s="1391"/>
      <c r="L45" s="1391"/>
      <c r="M45" s="1391"/>
      <c r="N45" s="1391"/>
      <c r="O45" s="1391"/>
      <c r="P45" s="1391"/>
      <c r="Q45" s="332"/>
    </row>
    <row r="46" spans="1:17" s="110" customFormat="1" ht="23.25" hidden="1" customHeight="1">
      <c r="A46" s="724"/>
      <c r="B46" s="1391"/>
      <c r="C46" s="1391"/>
      <c r="D46" s="1391"/>
      <c r="E46" s="1391"/>
      <c r="F46" s="1391"/>
      <c r="G46" s="1391"/>
      <c r="H46" s="1391"/>
      <c r="I46" s="1391"/>
      <c r="J46" s="1391"/>
      <c r="K46" s="1391"/>
      <c r="L46" s="1391"/>
      <c r="M46" s="1391"/>
      <c r="N46" s="1391"/>
      <c r="O46" s="1391"/>
      <c r="P46" s="1391"/>
      <c r="Q46" s="332"/>
    </row>
    <row r="47" spans="1:17" s="110" customFormat="1" ht="36" customHeight="1">
      <c r="A47" s="724"/>
      <c r="B47" s="1391"/>
      <c r="C47" s="1391"/>
      <c r="D47" s="1391"/>
      <c r="E47" s="1391"/>
      <c r="F47" s="1391"/>
      <c r="G47" s="1391"/>
      <c r="H47" s="1391"/>
      <c r="I47" s="1391"/>
      <c r="J47" s="1391"/>
      <c r="K47" s="1391"/>
      <c r="L47" s="1391"/>
      <c r="M47" s="1391"/>
      <c r="N47" s="1391"/>
      <c r="O47" s="1391"/>
      <c r="P47" s="1391"/>
      <c r="Q47" s="332"/>
    </row>
    <row r="48" spans="1:17" s="110" customFormat="1" ht="15.6" customHeight="1">
      <c r="A48" s="725"/>
      <c r="B48" s="1392"/>
      <c r="C48" s="1392"/>
      <c r="D48" s="1392"/>
      <c r="E48" s="1392"/>
      <c r="F48" s="1392"/>
      <c r="G48" s="1392"/>
      <c r="H48" s="1392"/>
      <c r="I48" s="1392"/>
      <c r="J48" s="1392"/>
      <c r="K48" s="1392"/>
      <c r="L48" s="1392"/>
      <c r="M48" s="1392"/>
      <c r="N48" s="1392"/>
      <c r="O48" s="1392"/>
      <c r="P48" s="1392"/>
      <c r="Q48" s="332"/>
    </row>
    <row r="49" spans="1:17" s="110" customFormat="1" ht="15.6" customHeight="1">
      <c r="A49" s="725"/>
      <c r="B49" s="331"/>
      <c r="C49" s="331"/>
      <c r="D49" s="331"/>
      <c r="E49" s="331"/>
      <c r="F49" s="331"/>
      <c r="G49" s="331"/>
      <c r="H49" s="331"/>
      <c r="I49" s="331"/>
      <c r="J49" s="331"/>
      <c r="K49" s="331"/>
      <c r="L49" s="331"/>
      <c r="M49" s="331"/>
      <c r="N49" s="331"/>
      <c r="O49" s="331"/>
      <c r="P49" s="331"/>
      <c r="Q49" s="332"/>
    </row>
    <row r="50" spans="1:17" s="110" customFormat="1" ht="15.6" customHeight="1">
      <c r="A50" s="725"/>
      <c r="B50" s="331"/>
      <c r="C50" s="331"/>
      <c r="D50" s="331"/>
      <c r="E50" s="331"/>
      <c r="F50" s="331"/>
      <c r="G50" s="331"/>
      <c r="H50" s="331"/>
      <c r="I50" s="331"/>
      <c r="J50" s="331"/>
      <c r="K50" s="331"/>
      <c r="L50" s="331"/>
      <c r="M50" s="331"/>
      <c r="N50" s="331"/>
      <c r="O50" s="331"/>
      <c r="P50" s="331"/>
      <c r="Q50" s="332"/>
    </row>
    <row r="51" spans="1:17" s="110" customFormat="1" ht="21" customHeight="1">
      <c r="A51" s="133" t="s">
        <v>3</v>
      </c>
      <c r="B51" s="339">
        <f>'Letter of Discount'!C53</f>
        <v>0</v>
      </c>
      <c r="D51" s="135"/>
      <c r="E51" s="135"/>
      <c r="F51" s="135"/>
      <c r="G51" s="135"/>
      <c r="H51" s="135"/>
      <c r="I51" s="135"/>
      <c r="J51" s="135"/>
      <c r="K51" s="135"/>
      <c r="L51" s="1245" t="s">
        <v>120</v>
      </c>
      <c r="M51" s="1245"/>
      <c r="N51" s="1245">
        <f>'Name of Bidder'!C42</f>
        <v>0</v>
      </c>
      <c r="O51" s="1245"/>
      <c r="P51" s="1245"/>
      <c r="Q51" s="694">
        <f>'Letter of Discount'!F53</f>
        <v>0</v>
      </c>
    </row>
    <row r="52" spans="1:17" s="110" customFormat="1" ht="21" customHeight="1">
      <c r="A52" s="133" t="s">
        <v>4</v>
      </c>
      <c r="B52" s="325">
        <f>'Letter of Discount'!C54</f>
        <v>0</v>
      </c>
      <c r="D52" s="135"/>
      <c r="E52" s="135"/>
      <c r="F52" s="135"/>
      <c r="G52" s="135"/>
      <c r="H52" s="135"/>
      <c r="I52" s="135"/>
      <c r="J52" s="135"/>
      <c r="K52" s="135"/>
      <c r="L52" s="1245" t="s">
        <v>110</v>
      </c>
      <c r="M52" s="1245"/>
      <c r="N52" s="1245">
        <f>'Name of Bidder'!C43</f>
        <v>0</v>
      </c>
      <c r="O52" s="1245"/>
      <c r="P52" s="1245"/>
      <c r="Q52" s="694">
        <f>'Letter of Discount'!F54</f>
        <v>0</v>
      </c>
    </row>
    <row r="53" spans="1:17" s="110" customFormat="1">
      <c r="A53" s="334"/>
      <c r="B53" s="334"/>
      <c r="C53" s="334"/>
      <c r="D53" s="334"/>
      <c r="E53" s="334"/>
      <c r="F53" s="334"/>
      <c r="G53" s="334"/>
      <c r="H53" s="334"/>
      <c r="I53" s="334"/>
      <c r="J53" s="334"/>
      <c r="K53" s="334"/>
      <c r="L53" s="334"/>
      <c r="M53" s="334"/>
      <c r="N53" s="334"/>
      <c r="O53" s="334"/>
      <c r="P53" s="334"/>
    </row>
    <row r="54" spans="1:17" s="110" customFormat="1">
      <c r="A54" s="334"/>
      <c r="B54" s="334"/>
      <c r="C54" s="334"/>
      <c r="D54" s="334"/>
      <c r="E54" s="334"/>
      <c r="F54" s="334"/>
      <c r="G54" s="334"/>
      <c r="H54" s="334"/>
      <c r="I54" s="334"/>
      <c r="J54" s="334"/>
      <c r="K54" s="334"/>
      <c r="L54" s="334"/>
      <c r="M54" s="334"/>
      <c r="N54" s="334"/>
      <c r="O54" s="334"/>
      <c r="P54" s="334"/>
    </row>
    <row r="55" spans="1:17" s="110" customFormat="1">
      <c r="B55" s="713"/>
    </row>
    <row r="56" spans="1:17">
      <c r="B56" s="713"/>
    </row>
    <row r="57" spans="1:17" hidden="1">
      <c r="B57" s="713" t="s">
        <v>397</v>
      </c>
    </row>
    <row r="58" spans="1:17" hidden="1">
      <c r="B58" s="713" t="s">
        <v>398</v>
      </c>
    </row>
    <row r="59" spans="1:17" hidden="1">
      <c r="B59" s="713" t="s">
        <v>399</v>
      </c>
    </row>
    <row r="60" spans="1:17" hidden="1">
      <c r="B60" s="713"/>
    </row>
    <row r="61" spans="1:17" hidden="1">
      <c r="B61" s="712" t="s">
        <v>378</v>
      </c>
    </row>
  </sheetData>
  <sheetProtection password="EE0B" sheet="1" objects="1" scenarios="1" selectLockedCells="1"/>
  <customSheetViews>
    <customSheetView guid="{D16ECB37-EC28-43FE-BD47-3A7114793C46}" scale="80" showPageBreaks="1" showGridLines="0" zeroValues="0" printArea="1" hiddenRows="1" hiddenColumns="1" view="pageBreakPreview">
      <selection activeCell="B47" sqref="B47:P47"/>
      <pageMargins left="0.25" right="0.25" top="0.75" bottom="0.25" header="0.25" footer="0.25"/>
      <pageSetup paperSize="9" scale="66" orientation="landscape" r:id="rId1"/>
      <headerFooter alignWithMargins="0"/>
    </customSheetView>
    <customSheetView guid="{3A279989-B775-4FE0-B80B-D9B19EF06FB8}" scale="80" showPageBreaks="1" showGridLines="0" zeroValues="0" printArea="1" hiddenRows="1" hiddenColumns="1" view="pageBreakPreview">
      <selection activeCell="B47" sqref="B47:P47"/>
      <pageMargins left="0.25" right="0.25" top="0.75" bottom="0.25" header="0.25" footer="0.25"/>
      <pageSetup paperSize="9" scale="66" orientation="landscape" r:id="rId2"/>
      <headerFooter alignWithMargins="0"/>
    </customSheetView>
    <customSheetView guid="{94091156-7D66-41B0-B463-5F36D4BD634D}" scale="80" showPageBreaks="1" showGridLines="0" zeroValues="0" printArea="1" hiddenRows="1" hiddenColumns="1" view="pageBreakPreview">
      <selection activeCell="D10" sqref="D10"/>
      <pageMargins left="0.25" right="0.25" top="0.75" bottom="0.25" header="0.25" footer="0.25"/>
      <pageSetup paperSize="9" scale="66" orientation="landscape" r:id="rId3"/>
      <headerFooter alignWithMargins="0"/>
    </customSheetView>
    <customSheetView guid="{67D3F443-CBF6-4C3B-9EBA-4FC7CEE92243}" scale="80" showPageBreaks="1" showGridLines="0" zeroValues="0" printArea="1" hiddenRows="1" hiddenColumns="1" view="pageBreakPreview">
      <selection activeCell="Y40" sqref="Y40"/>
      <pageMargins left="0.25" right="0.25" top="0.75" bottom="0.25" header="0.25" footer="0.25"/>
      <pageSetup paperSize="9" scale="66" orientation="landscape" r:id="rId4"/>
      <headerFooter alignWithMargins="0"/>
    </customSheetView>
    <customSheetView guid="{8FC47E04-BCF9-4504-9FDA-F8529AE0A203}" scale="80" showPageBreaks="1" showGridLines="0" zeroValues="0" printArea="1" hiddenRows="1" hiddenColumns="1" view="pageBreakPreview">
      <selection activeCell="A3" sqref="A3:P3"/>
      <pageMargins left="0.25" right="0.25" top="0.75" bottom="0.25" header="0.25" footer="0.25"/>
      <pageSetup paperSize="9" scale="66" orientation="landscape" r:id="rId5"/>
      <headerFooter alignWithMargins="0"/>
    </customSheetView>
    <customSheetView guid="{B1DC5269-D889-4438-853D-005C3B580A35}" scale="76" showPageBreaks="1" showGridLines="0" zeroValues="0" printArea="1" view="pageBreakPreview">
      <selection activeCell="C18" sqref="C18"/>
      <pageMargins left="0.25" right="0.25" top="0.75" bottom="0.25" header="0.25" footer="0.25"/>
      <pageSetup paperSize="9" scale="92" orientation="landscape" r:id="rId6"/>
      <headerFooter alignWithMargins="0">
        <oddHeader>&amp;RPAGE &amp;P of &amp;N</oddHeader>
      </headerFooter>
    </customSheetView>
    <customSheetView guid="{A0F82AFD-A75A-45C4-A55A-D8EC84E8392D}" scale="76" showPageBreaks="1" showGridLines="0" zeroValues="0" printArea="1" view="pageBreakPreview">
      <selection activeCell="C17" sqref="C17"/>
      <pageMargins left="0.25" right="0.25" top="0.75" bottom="0.25" header="0.25" footer="0.25"/>
      <pageSetup paperSize="9" scale="92" orientation="landscape" r:id="rId7"/>
      <headerFooter alignWithMargins="0">
        <oddHeader>&amp;RPAGE &amp;P of &amp;N</oddHeader>
      </headerFooter>
    </customSheetView>
    <customSheetView guid="{334BFE7B-729F-4B5F-BBFA-FE5871D8551A}" scale="76" showPageBreaks="1" showGridLines="0" zeroValues="0" printArea="1" view="pageBreakPreview" topLeftCell="A46">
      <selection activeCell="C19" sqref="C19"/>
      <pageMargins left="0.75" right="0.59" top="0.52" bottom="0.45" header="0.34" footer="0.28000000000000003"/>
      <pageSetup paperSize="9" scale="92" orientation="landscape" r:id="rId8"/>
      <headerFooter alignWithMargins="0"/>
    </customSheetView>
    <customSheetView guid="{F34A69E2-31EE-443F-8E78-A31E3AA3BE2B}" scale="76" showPageBreaks="1" showGridLines="0" zeroValues="0" printArea="1" view="pageBreakPreview" topLeftCell="A46">
      <selection activeCell="C19" sqref="C19"/>
      <pageMargins left="0.75" right="0.59" top="0.52" bottom="0.45" header="0.34" footer="0.28000000000000003"/>
      <pageSetup paperSize="9" scale="92" orientation="landscape" r:id="rId9"/>
      <headerFooter alignWithMargins="0"/>
    </customSheetView>
    <customSheetView guid="{C5506FC7-8A4D-43D0-A0D5-B323816310B7}" scale="76" showPageBreaks="1" showGridLines="0" zeroValues="0" printArea="1" view="pageBreakPreview">
      <selection activeCell="C17" sqref="C17"/>
      <pageMargins left="0.75" right="0.59" top="0.52" bottom="0.45" header="0.34" footer="0.28000000000000003"/>
      <pageSetup paperSize="9" scale="92" orientation="landscape" r:id="rId10"/>
      <headerFooter alignWithMargins="0"/>
    </customSheetView>
    <customSheetView guid="{3E286A90-B39B-4EF7-ADAF-AD9055F4EE3F}" scale="76" showPageBreaks="1" showGridLines="0" zeroValues="0" printArea="1" view="pageBreakPreview">
      <selection activeCell="C17" sqref="C17"/>
      <pageMargins left="0.25" right="0.25" top="0.75" bottom="0.25" header="0.25" footer="0.25"/>
      <pageSetup paperSize="9" scale="92" orientation="landscape" r:id="rId11"/>
      <headerFooter alignWithMargins="0">
        <oddHeader>&amp;RPAGE &amp;P of &amp;N</oddHeader>
      </headerFooter>
    </customSheetView>
    <customSheetView guid="{F9C00FCC-B928-44A4-AE8D-3790B3A7FE91}" scale="76" showPageBreaks="1" showGridLines="0" zeroValues="0" printArea="1" hiddenRows="1" view="pageBreakPreview">
      <selection activeCell="D1" sqref="D1:E1"/>
      <pageMargins left="0.25" right="0.25" top="0.75" bottom="0.25" header="0.25" footer="0.25"/>
      <pageSetup paperSize="9" scale="92" orientation="landscape" r:id="rId12"/>
      <headerFooter alignWithMargins="0">
        <oddHeader>&amp;R&amp;"Arial,Bold"Schedule-7b(Rev-00)
PAGE &amp;P of &amp;N</oddHeader>
      </headerFooter>
    </customSheetView>
    <customSheetView guid="{F9504563-F4B8-4B08-8DF4-BD6D3D1F49DF}" scale="76" showPageBreaks="1" showGridLines="0" zeroValues="0" printArea="1" hiddenRows="1" view="pageBreakPreview">
      <selection activeCell="D1" sqref="D1:E1"/>
      <pageMargins left="0.25" right="0.25" top="0.75" bottom="0.25" header="0.25" footer="0.25"/>
      <pageSetup paperSize="9" scale="92" orientation="landscape" r:id="rId13"/>
      <headerFooter alignWithMargins="0">
        <oddHeader>&amp;R&amp;"Arial,Bold"Schedule-7b(Rev-00)
PAGE &amp;P of &amp;N</oddHeader>
      </headerFooter>
    </customSheetView>
    <customSheetView guid="{AB88AE96-2A5B-4A72-8703-28C9E47DF5A8}" scale="80" showPageBreaks="1" showGridLines="0" zeroValues="0" printArea="1" hiddenRows="1" hiddenColumns="1" view="pageBreakPreview">
      <selection activeCell="A3" sqref="A3:P3"/>
      <pageMargins left="0.25" right="0.25" top="0.75" bottom="0.25" header="0.25" footer="0.25"/>
      <pageSetup paperSize="9" scale="66" orientation="landscape" r:id="rId14"/>
      <headerFooter alignWithMargins="0"/>
    </customSheetView>
    <customSheetView guid="{BAC42A29-45E6-4402-B726-C3D139198BC5}" scale="80" showPageBreaks="1" showGridLines="0" zeroValues="0" printArea="1" hiddenRows="1" hiddenColumns="1" view="pageBreakPreview">
      <selection activeCell="A42" sqref="A42:XFD47"/>
      <pageMargins left="0.25" right="0.25" top="0.75" bottom="0.25" header="0.25" footer="0.25"/>
      <pageSetup paperSize="9" scale="66" orientation="landscape" r:id="rId15"/>
      <headerFooter alignWithMargins="0"/>
    </customSheetView>
    <customSheetView guid="{1D1BEC92-0584-42FC-833F-7509E5F404C5}" scale="80" showPageBreaks="1" showGridLines="0" zeroValues="0" printArea="1" hiddenRows="1" hiddenColumns="1" view="pageBreakPreview">
      <selection activeCell="B47" sqref="B47:P47"/>
      <pageMargins left="0.25" right="0.25" top="0.75" bottom="0.25" header="0.25" footer="0.25"/>
      <pageSetup paperSize="9" scale="66" orientation="landscape" r:id="rId16"/>
      <headerFooter alignWithMargins="0"/>
    </customSheetView>
  </customSheetViews>
  <mergeCells count="37">
    <mergeCell ref="L52:M52"/>
    <mergeCell ref="L51:M51"/>
    <mergeCell ref="N52:P52"/>
    <mergeCell ref="N51:P51"/>
    <mergeCell ref="B43:P43"/>
    <mergeCell ref="B44:P44"/>
    <mergeCell ref="B45:P45"/>
    <mergeCell ref="B46:P46"/>
    <mergeCell ref="B47:P47"/>
    <mergeCell ref="B48:P48"/>
    <mergeCell ref="N15:P15"/>
    <mergeCell ref="P16:P17"/>
    <mergeCell ref="O16:O17"/>
    <mergeCell ref="B15:I15"/>
    <mergeCell ref="N16:N17"/>
    <mergeCell ref="A6:B6"/>
    <mergeCell ref="A7:B7"/>
    <mergeCell ref="A3:P3"/>
    <mergeCell ref="A1:F1"/>
    <mergeCell ref="O1:P1"/>
    <mergeCell ref="A5:P5"/>
    <mergeCell ref="Q16:Q17"/>
    <mergeCell ref="A19:A22"/>
    <mergeCell ref="C16:C17"/>
    <mergeCell ref="B16:B17"/>
    <mergeCell ref="M16:M17"/>
    <mergeCell ref="L16:L17"/>
    <mergeCell ref="K16:K17"/>
    <mergeCell ref="J16:J17"/>
    <mergeCell ref="I16:I17"/>
    <mergeCell ref="H16:H17"/>
    <mergeCell ref="G16:G17"/>
    <mergeCell ref="F16:F17"/>
    <mergeCell ref="E16:E17"/>
    <mergeCell ref="D16:D17"/>
    <mergeCell ref="A16:A17"/>
    <mergeCell ref="B19:P22"/>
  </mergeCells>
  <phoneticPr fontId="9" type="noConversion"/>
  <dataValidations count="1">
    <dataValidation type="whole" operator="greaterThan" allowBlank="1" showInputMessage="1" showErrorMessage="1" error="Enter only Whole Numbers greater than zero" sqref="Q23:Q39" xr:uid="{00000000-0002-0000-0F00-000000000000}">
      <formula1>0</formula1>
    </dataValidation>
  </dataValidations>
  <pageMargins left="0.25" right="0.25" top="0.75" bottom="0.25" header="0.25" footer="0.25"/>
  <pageSetup paperSize="9" scale="66" orientation="landscape" r:id="rId17"/>
  <headerFooter alignWithMargins="0"/>
  <drawing r:id="rId18"/>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dimension ref="A1:AA235"/>
  <sheetViews>
    <sheetView workbookViewId="0">
      <pane xSplit="15930" topLeftCell="W1"/>
      <selection activeCell="P6" sqref="P6:S6"/>
      <selection pane="topRight" activeCell="W1" sqref="W1"/>
    </sheetView>
  </sheetViews>
  <sheetFormatPr defaultColWidth="9.140625" defaultRowHeight="12.75"/>
  <cols>
    <col min="1" max="1" width="5.140625" style="38" customWidth="1"/>
    <col min="2" max="2" width="13.28515625" style="38" customWidth="1"/>
    <col min="3" max="3" width="0" style="38" hidden="1" customWidth="1"/>
    <col min="4" max="4" width="10.28515625" style="38" customWidth="1"/>
    <col min="5" max="5" width="3.42578125" style="38" customWidth="1"/>
    <col min="6" max="6" width="5.5703125" style="38" customWidth="1"/>
    <col min="7" max="7" width="11.42578125" style="38" customWidth="1"/>
    <col min="8" max="8" width="0" style="38" hidden="1" customWidth="1"/>
    <col min="9" max="9" width="10" style="38" customWidth="1"/>
    <col min="10" max="10" width="3.28515625" style="38" customWidth="1"/>
    <col min="11" max="11" width="5" style="38" customWidth="1"/>
    <col min="12" max="12" width="11.28515625" style="38" customWidth="1"/>
    <col min="13" max="13" width="0" style="38" hidden="1" customWidth="1"/>
    <col min="14" max="14" width="10.28515625" style="38" customWidth="1"/>
    <col min="15" max="15" width="3.7109375" style="38" customWidth="1"/>
    <col min="16" max="16" width="6.42578125" style="38" customWidth="1"/>
    <col min="17" max="17" width="11.140625" style="38" customWidth="1"/>
    <col min="18" max="18" width="0" style="38" hidden="1" customWidth="1"/>
    <col min="19" max="19" width="9.28515625" style="38" customWidth="1"/>
    <col min="20" max="20" width="3.28515625" style="38" customWidth="1"/>
    <col min="21" max="21" width="6.140625" style="38" customWidth="1"/>
    <col min="22" max="22" width="8.5703125" style="38" customWidth="1"/>
    <col min="23" max="23" width="8.42578125" style="38" customWidth="1"/>
    <col min="24" max="24" width="8.85546875" style="38" customWidth="1"/>
    <col min="25" max="16384" width="9.140625" style="38"/>
  </cols>
  <sheetData>
    <row r="1" spans="1:27" ht="13.5" thickBot="1">
      <c r="A1" s="39"/>
      <c r="B1" s="40"/>
      <c r="C1" s="40"/>
      <c r="D1" s="41"/>
      <c r="F1" s="39"/>
      <c r="G1" s="40"/>
      <c r="H1" s="40"/>
      <c r="I1" s="41"/>
      <c r="K1" s="39"/>
      <c r="L1" s="40"/>
      <c r="M1" s="40"/>
      <c r="N1" s="41"/>
      <c r="P1" s="39"/>
      <c r="Q1" s="40"/>
      <c r="R1" s="40"/>
      <c r="S1" s="41"/>
    </row>
    <row r="2" spans="1:27" ht="13.5" thickBot="1">
      <c r="A2" s="42"/>
      <c r="D2" s="43"/>
      <c r="F2" s="42"/>
      <c r="I2" s="43"/>
      <c r="K2" s="42"/>
      <c r="N2" s="43"/>
      <c r="P2" s="42"/>
      <c r="S2" s="43"/>
      <c r="U2" s="44" t="e">
        <f>INSTRUCTIONS!#REF!&amp; " "</f>
        <v>#REF!</v>
      </c>
    </row>
    <row r="3" spans="1:27" ht="13.5" thickBot="1">
      <c r="A3" s="1400" t="e">
        <f>ROUND(('Sch-5 (After Discount)'!#REF!),0)</f>
        <v>#REF!</v>
      </c>
      <c r="B3" s="1401"/>
      <c r="C3" s="45"/>
      <c r="D3" s="46"/>
      <c r="E3" s="45"/>
      <c r="F3" s="1400">
        <f>ROUND(('Sch-5 (After Discount)'!D38),0)</f>
        <v>0</v>
      </c>
      <c r="G3" s="1401"/>
      <c r="H3" s="45"/>
      <c r="I3" s="46"/>
      <c r="K3" s="1400" t="e">
        <f>ROUND(('Sch-5 (After Discount)'!#REF!),0)</f>
        <v>#REF!</v>
      </c>
      <c r="L3" s="1401"/>
      <c r="M3" s="45"/>
      <c r="N3" s="46"/>
      <c r="P3" s="1400">
        <f>ROUND(('Sch-5 (After Discount)'!E38),0)</f>
        <v>0</v>
      </c>
      <c r="Q3" s="1401"/>
      <c r="R3" s="45"/>
      <c r="S3" s="46"/>
      <c r="U3" s="44" t="e">
        <f>INSTRUCTIONS!#REF!&amp; " "</f>
        <v>#REF!</v>
      </c>
    </row>
    <row r="4" spans="1:27">
      <c r="A4" s="1402"/>
      <c r="B4" s="1403"/>
      <c r="C4" s="45"/>
      <c r="D4" s="46"/>
      <c r="E4" s="45"/>
      <c r="F4" s="47"/>
      <c r="G4" s="45"/>
      <c r="H4" s="45"/>
      <c r="I4" s="46"/>
      <c r="K4" s="47"/>
      <c r="L4" s="45"/>
      <c r="M4" s="45"/>
      <c r="N4" s="46"/>
      <c r="P4" s="47"/>
      <c r="Q4" s="45"/>
      <c r="R4" s="45"/>
      <c r="S4" s="46"/>
      <c r="U4" s="44" t="e">
        <f>INSTRUCTIONS!#REF!&amp; " "</f>
        <v>#REF!</v>
      </c>
    </row>
    <row r="5" spans="1:27">
      <c r="A5" s="47"/>
      <c r="B5" s="48"/>
      <c r="C5" s="48"/>
      <c r="D5" s="49"/>
      <c r="E5" s="48"/>
      <c r="F5" s="47"/>
      <c r="G5" s="48"/>
      <c r="H5" s="48"/>
      <c r="I5" s="49"/>
      <c r="K5" s="47"/>
      <c r="L5" s="48"/>
      <c r="M5" s="48"/>
      <c r="N5" s="49"/>
      <c r="P5" s="47"/>
      <c r="Q5" s="48"/>
      <c r="R5" s="48"/>
      <c r="S5" s="49"/>
      <c r="U5" s="44" t="s">
        <v>224</v>
      </c>
    </row>
    <row r="6" spans="1:27" ht="51.75" customHeight="1" thickBot="1">
      <c r="A6" s="1393" t="e">
        <f>IF(OR((A3&gt;9999999999),(A3&lt;0)),"Invalid Entry - More than 1000 crore OR -ve value",IF(A3=0, "",+CONCATENATE(U2,B13,D13,B12,D12,B11,D11,B10,D10,B9,D9,B8," Only")))</f>
        <v>#REF!</v>
      </c>
      <c r="B6" s="1394"/>
      <c r="C6" s="1394"/>
      <c r="D6" s="1395"/>
      <c r="E6" s="45"/>
      <c r="F6" s="1393" t="str">
        <f>IF(OR((F3&gt;9999999999),(F3&lt;0)),"Invalid Entry - More than 1000 crore OR -ve value",IF(F3=0, "",+CONCATENATE(U3, G13,I13,G12,I12,G11,I11,G10,I10,G9,I9,G8," Only")))</f>
        <v/>
      </c>
      <c r="G6" s="1394"/>
      <c r="H6" s="1394"/>
      <c r="I6" s="1395"/>
      <c r="J6" s="45"/>
      <c r="K6" s="1393" t="e">
        <f>IF(OR((K3&gt;9999999999),(K3&lt;0)),"Invalid Entry - More than 1000 crore OR -ve value",IF(K3=0, "",+CONCATENATE(U4, L13,N13,L12,N12,L11,N11,L10,N10,L9,N9,L8," Only")))</f>
        <v>#REF!</v>
      </c>
      <c r="L6" s="1394"/>
      <c r="M6" s="1394"/>
      <c r="N6" s="1395"/>
      <c r="P6" s="1393" t="str">
        <f>IF(OR((P3&gt;9999999999),(P3&lt;0)),"Invalid Entry - More than 1000 crore OR -ve value",IF(P3=0, "",+CONCATENATE(U5, Q13,S13,Q12,S12,Q11,S11,Q10,S10,Q9,S9,Q8," Only")))</f>
        <v/>
      </c>
      <c r="Q6" s="1394"/>
      <c r="R6" s="1394"/>
      <c r="S6" s="1395"/>
      <c r="U6" s="1396" t="e">
        <f>VLOOKUP(1,T30:Y45,6,FALSE)</f>
        <v>#N/A</v>
      </c>
      <c r="V6" s="1396"/>
      <c r="W6" s="1396"/>
      <c r="X6" s="1396"/>
      <c r="Y6" s="1396"/>
      <c r="Z6" s="1396"/>
      <c r="AA6" s="1396"/>
    </row>
    <row r="7" spans="1:27" ht="70.5" customHeight="1" thickBot="1">
      <c r="A7" s="47"/>
      <c r="B7" s="48"/>
      <c r="C7" s="48"/>
      <c r="D7" s="49"/>
      <c r="E7" s="48"/>
      <c r="F7" s="47"/>
      <c r="G7" s="48"/>
      <c r="H7" s="48"/>
      <c r="I7" s="49"/>
      <c r="K7" s="47"/>
      <c r="L7" s="48"/>
      <c r="M7" s="48"/>
      <c r="N7" s="49"/>
      <c r="P7" s="47"/>
      <c r="Q7" s="48"/>
      <c r="R7" s="48"/>
      <c r="S7" s="49"/>
      <c r="U7" s="1397" t="e">
        <f>VLOOKUP(1,T10:Y25,6,FALSE)</f>
        <v>#N/A</v>
      </c>
      <c r="V7" s="1398"/>
      <c r="W7" s="1398"/>
      <c r="X7" s="1398"/>
      <c r="Y7" s="1398"/>
      <c r="Z7" s="1398"/>
      <c r="AA7" s="1399"/>
    </row>
    <row r="8" spans="1:27">
      <c r="A8" s="50" t="e">
        <f>-INT(A3/100)*100+ROUND(A3,0)</f>
        <v>#REF!</v>
      </c>
      <c r="B8" s="48" t="e">
        <f t="shared" ref="B8:B13" si="0">IF(A8=0,"",LOOKUP(A8,$A$15:$A$114,$B$15:$B$114))</f>
        <v>#REF!</v>
      </c>
      <c r="C8" s="48"/>
      <c r="D8" s="51"/>
      <c r="E8" s="48"/>
      <c r="F8" s="50">
        <f>-INT(F3/100)*100+ROUND(F3,0)</f>
        <v>0</v>
      </c>
      <c r="G8" s="48" t="str">
        <f t="shared" ref="G8:G13" si="1">IF(F8=0,"",LOOKUP(F8,$A$15:$A$114,$B$15:$B$114))</f>
        <v/>
      </c>
      <c r="H8" s="48"/>
      <c r="I8" s="51"/>
      <c r="K8" s="50" t="e">
        <f>-INT(K3/100)*100+ROUND(K3,0)</f>
        <v>#REF!</v>
      </c>
      <c r="L8" s="48" t="e">
        <f t="shared" ref="L8:L13" si="2">IF(K8=0,"",LOOKUP(K8,$A$15:$A$114,$B$15:$B$114))</f>
        <v>#REF!</v>
      </c>
      <c r="M8" s="48"/>
      <c r="N8" s="51"/>
      <c r="P8" s="50">
        <f>-INT(P3/100)*100+ROUND(P3,0)</f>
        <v>0</v>
      </c>
      <c r="Q8" s="48" t="str">
        <f t="shared" ref="Q8:Q13" si="3">IF(P8=0,"",LOOKUP(P8,$A$15:$A$114,$B$15:$B$114))</f>
        <v/>
      </c>
      <c r="R8" s="48"/>
      <c r="S8" s="51"/>
    </row>
    <row r="9" spans="1:27">
      <c r="A9" s="50" t="e">
        <f>-INT(A3/1000)*10+INT(A3/100)</f>
        <v>#REF!</v>
      </c>
      <c r="B9" s="48" t="e">
        <f t="shared" si="0"/>
        <v>#REF!</v>
      </c>
      <c r="C9" s="48"/>
      <c r="D9" s="51" t="e">
        <f>+IF(B9="",""," Hundred ")</f>
        <v>#REF!</v>
      </c>
      <c r="E9" s="48"/>
      <c r="F9" s="50">
        <f>-INT(F3/1000)*10+INT(F3/100)</f>
        <v>0</v>
      </c>
      <c r="G9" s="48" t="str">
        <f t="shared" si="1"/>
        <v/>
      </c>
      <c r="H9" s="48"/>
      <c r="I9" s="51" t="str">
        <f>+IF(G9="",""," Hundred ")</f>
        <v/>
      </c>
      <c r="K9" s="50" t="e">
        <f>-INT(K3/1000)*10+INT(K3/100)</f>
        <v>#REF!</v>
      </c>
      <c r="L9" s="48" t="e">
        <f t="shared" si="2"/>
        <v>#REF!</v>
      </c>
      <c r="M9" s="48"/>
      <c r="N9" s="51" t="e">
        <f>+IF(L9="",""," Hundred ")</f>
        <v>#REF!</v>
      </c>
      <c r="P9" s="50">
        <f>-INT(P3/1000)*10+INT(P3/100)</f>
        <v>0</v>
      </c>
      <c r="Q9" s="48" t="str">
        <f t="shared" si="3"/>
        <v/>
      </c>
      <c r="R9" s="48"/>
      <c r="S9" s="51" t="str">
        <f>+IF(Q9="",""," Hundred ")</f>
        <v/>
      </c>
    </row>
    <row r="10" spans="1:27">
      <c r="A10" s="50" t="e">
        <f>-INT(A3/100000)*100+INT(A3/1000)</f>
        <v>#REF!</v>
      </c>
      <c r="B10" s="48" t="e">
        <f t="shared" si="0"/>
        <v>#REF!</v>
      </c>
      <c r="C10" s="48"/>
      <c r="D10" s="51" t="e">
        <f>IF((B10=""),IF(C10="",""," Thousand ")," Thousand ")</f>
        <v>#REF!</v>
      </c>
      <c r="E10" s="48"/>
      <c r="F10" s="50">
        <f>-INT(F3/100000)*100+INT(F3/1000)</f>
        <v>0</v>
      </c>
      <c r="G10" s="48" t="str">
        <f t="shared" si="1"/>
        <v/>
      </c>
      <c r="H10" s="48"/>
      <c r="I10" s="51" t="str">
        <f>IF((G10=""),IF(H10="",""," Thousand ")," Thousand ")</f>
        <v/>
      </c>
      <c r="K10" s="50" t="e">
        <f>-INT(K3/100000)*100+INT(K3/1000)</f>
        <v>#REF!</v>
      </c>
      <c r="L10" s="48" t="e">
        <f t="shared" si="2"/>
        <v>#REF!</v>
      </c>
      <c r="M10" s="48"/>
      <c r="N10" s="51" t="e">
        <f>IF((L10=""),IF(M10="",""," Thousand ")," Thousand ")</f>
        <v>#REF!</v>
      </c>
      <c r="P10" s="50">
        <f>-INT(P3/100000)*100+INT(P3/1000)</f>
        <v>0</v>
      </c>
      <c r="Q10" s="48" t="str">
        <f t="shared" si="3"/>
        <v/>
      </c>
      <c r="R10" s="48"/>
      <c r="S10" s="51" t="str">
        <f>IF((Q10=""),IF(R10="",""," Thousand ")," Thousand ")</f>
        <v/>
      </c>
      <c r="T10" s="52" t="e">
        <f>IF(Y10="",0, 1)</f>
        <v>#REF!</v>
      </c>
      <c r="U10" s="38">
        <v>0</v>
      </c>
      <c r="V10" s="38">
        <v>0</v>
      </c>
      <c r="W10" s="38">
        <v>0</v>
      </c>
      <c r="X10" s="38">
        <v>0</v>
      </c>
      <c r="Y10" s="53" t="e">
        <f>IF(AND($A$3=0,$F$3=0,$K$3=0,$P$3=0)," Zero only", "")</f>
        <v>#REF!</v>
      </c>
      <c r="AA10" s="38" t="s">
        <v>225</v>
      </c>
    </row>
    <row r="11" spans="1:27">
      <c r="A11" s="50" t="e">
        <f>-INT(A3/10000000)*100+INT(A3/100000)</f>
        <v>#REF!</v>
      </c>
      <c r="B11" s="48" t="e">
        <f t="shared" si="0"/>
        <v>#REF!</v>
      </c>
      <c r="C11" s="48"/>
      <c r="D11" s="51" t="e">
        <f>IF((B11=""),IF(C11="",""," Lac ")," Lac ")</f>
        <v>#REF!</v>
      </c>
      <c r="E11" s="48"/>
      <c r="F11" s="50">
        <f>-INT(F3/10000000)*100+INT(F3/100000)</f>
        <v>0</v>
      </c>
      <c r="G11" s="48" t="str">
        <f t="shared" si="1"/>
        <v/>
      </c>
      <c r="H11" s="48"/>
      <c r="I11" s="51" t="str">
        <f>IF((G11=""),IF(H11="",""," Lac ")," Lac ")</f>
        <v/>
      </c>
      <c r="K11" s="50" t="e">
        <f>-INT(K3/10000000)*100+INT(K3/100000)</f>
        <v>#REF!</v>
      </c>
      <c r="L11" s="48" t="e">
        <f t="shared" si="2"/>
        <v>#REF!</v>
      </c>
      <c r="M11" s="48"/>
      <c r="N11" s="51" t="e">
        <f>IF((L11=""),IF(M11="",""," Lac ")," Lac ")</f>
        <v>#REF!</v>
      </c>
      <c r="P11" s="50">
        <f>-INT(P3/10000000)*100+INT(P3/100000)</f>
        <v>0</v>
      </c>
      <c r="Q11" s="48" t="str">
        <f t="shared" si="3"/>
        <v/>
      </c>
      <c r="R11" s="48"/>
      <c r="S11" s="51" t="str">
        <f>IF((Q11=""),IF(R11="",""," Lac ")," Lac ")</f>
        <v/>
      </c>
      <c r="T11" s="52" t="e">
        <f t="shared" ref="T11:T25" si="4">IF(Y11="",0, 1)</f>
        <v>#REF!</v>
      </c>
      <c r="U11" s="38">
        <v>0</v>
      </c>
      <c r="V11" s="38">
        <v>0</v>
      </c>
      <c r="W11" s="38">
        <v>0</v>
      </c>
      <c r="X11" s="38">
        <v>1</v>
      </c>
      <c r="Y11" s="54" t="e">
        <f>IF(AND($A$3=0,$F$3=0,$K$3=0,$P$3&gt;0),$P$6, "")</f>
        <v>#REF!</v>
      </c>
    </row>
    <row r="12" spans="1:27">
      <c r="A12" s="50" t="e">
        <f>-INT(A3/1000000000)*100+INT(A3/10000000)</f>
        <v>#REF!</v>
      </c>
      <c r="B12" s="55" t="e">
        <f t="shared" si="0"/>
        <v>#REF!</v>
      </c>
      <c r="C12" s="48"/>
      <c r="D12" s="51" t="e">
        <f>IF((B12=""),IF(C12="",""," Crore ")," Crore ")</f>
        <v>#REF!</v>
      </c>
      <c r="E12" s="48"/>
      <c r="F12" s="50">
        <f>-INT(F3/1000000000)*100+INT(F3/10000000)</f>
        <v>0</v>
      </c>
      <c r="G12" s="55" t="str">
        <f t="shared" si="1"/>
        <v/>
      </c>
      <c r="H12" s="48"/>
      <c r="I12" s="51" t="str">
        <f>IF((G12=""),IF(H12="",""," Crore ")," Crore ")</f>
        <v/>
      </c>
      <c r="K12" s="50" t="e">
        <f>-INT(K3/1000000000)*100+INT(K3/10000000)</f>
        <v>#REF!</v>
      </c>
      <c r="L12" s="55" t="e">
        <f t="shared" si="2"/>
        <v>#REF!</v>
      </c>
      <c r="M12" s="48"/>
      <c r="N12" s="51" t="e">
        <f>IF((L12=""),IF(M12="",""," Crore ")," Crore ")</f>
        <v>#REF!</v>
      </c>
      <c r="P12" s="50">
        <f>-INT(P3/1000000000)*100+INT(P3/10000000)</f>
        <v>0</v>
      </c>
      <c r="Q12" s="55" t="str">
        <f t="shared" si="3"/>
        <v/>
      </c>
      <c r="R12" s="48"/>
      <c r="S12" s="51" t="str">
        <f>IF((Q12=""),IF(R12="",""," Crore ")," Crore ")</f>
        <v/>
      </c>
      <c r="T12" s="52" t="e">
        <f t="shared" si="4"/>
        <v>#REF!</v>
      </c>
      <c r="U12" s="38">
        <v>0</v>
      </c>
      <c r="V12" s="38">
        <v>0</v>
      </c>
      <c r="W12" s="38">
        <v>1</v>
      </c>
      <c r="X12" s="38">
        <v>0</v>
      </c>
      <c r="Y12" s="54" t="e">
        <f>IF(AND($A$3=0,$F$3=0,$K$3&gt;0,$P$3=0),$K$6, "")</f>
        <v>#REF!</v>
      </c>
    </row>
    <row r="13" spans="1:27">
      <c r="A13" s="56" t="e">
        <f>-INT(A3/10000000000)*1000+INT(A3/1000000000)</f>
        <v>#REF!</v>
      </c>
      <c r="B13" s="55" t="e">
        <f t="shared" si="0"/>
        <v>#REF!</v>
      </c>
      <c r="C13" s="48"/>
      <c r="D13" s="51" t="e">
        <f>IF((B13=""),IF(C13="",""," Hundred ")," Hundred ")</f>
        <v>#REF!</v>
      </c>
      <c r="E13" s="48"/>
      <c r="F13" s="56">
        <f>-INT(F3/10000000000)*1000+INT(F3/1000000000)</f>
        <v>0</v>
      </c>
      <c r="G13" s="55" t="str">
        <f t="shared" si="1"/>
        <v/>
      </c>
      <c r="H13" s="48"/>
      <c r="I13" s="51" t="str">
        <f>IF((G13=""),IF(H13="",""," Hundred ")," Hundred ")</f>
        <v/>
      </c>
      <c r="K13" s="56" t="e">
        <f>-INT(K3/10000000000)*1000+INT(K3/1000000000)</f>
        <v>#REF!</v>
      </c>
      <c r="L13" s="55" t="e">
        <f t="shared" si="2"/>
        <v>#REF!</v>
      </c>
      <c r="M13" s="48"/>
      <c r="N13" s="51" t="e">
        <f>IF((L13=""),IF(M13="",""," Hundred ")," Hundred ")</f>
        <v>#REF!</v>
      </c>
      <c r="P13" s="56">
        <f>-INT(P3/10000000000)*1000+INT(P3/1000000000)</f>
        <v>0</v>
      </c>
      <c r="Q13" s="55" t="str">
        <f t="shared" si="3"/>
        <v/>
      </c>
      <c r="R13" s="48"/>
      <c r="S13" s="51" t="str">
        <f>IF((Q13=""),IF(R13="",""," Hundred ")," Hundred ")</f>
        <v/>
      </c>
      <c r="T13" s="52" t="e">
        <f t="shared" si="4"/>
        <v>#REF!</v>
      </c>
      <c r="U13" s="38">
        <v>0</v>
      </c>
      <c r="V13" s="38">
        <v>0</v>
      </c>
      <c r="W13" s="38">
        <v>1</v>
      </c>
      <c r="X13" s="38">
        <v>1</v>
      </c>
      <c r="Y13" s="54" t="e">
        <f>IF(AND($A$3=0,$F$3=0,$K$3&gt;0,$P$3&gt;0),$K$6&amp;$AA$10&amp;$P$6, "")</f>
        <v>#REF!</v>
      </c>
    </row>
    <row r="14" spans="1:27">
      <c r="A14" s="57"/>
      <c r="B14" s="48"/>
      <c r="C14" s="48"/>
      <c r="D14" s="49"/>
      <c r="E14" s="48"/>
      <c r="F14" s="57"/>
      <c r="G14" s="48"/>
      <c r="H14" s="48"/>
      <c r="I14" s="49"/>
      <c r="K14" s="57"/>
      <c r="L14" s="48"/>
      <c r="M14" s="48"/>
      <c r="N14" s="49"/>
      <c r="P14" s="57"/>
      <c r="Q14" s="48"/>
      <c r="R14" s="48"/>
      <c r="S14" s="49"/>
      <c r="T14" s="52" t="e">
        <f t="shared" si="4"/>
        <v>#REF!</v>
      </c>
      <c r="U14" s="38">
        <v>0</v>
      </c>
      <c r="V14" s="38">
        <v>1</v>
      </c>
      <c r="W14" s="38">
        <v>0</v>
      </c>
      <c r="X14" s="38">
        <v>0</v>
      </c>
      <c r="Y14" s="54" t="e">
        <f>IF(AND($A$3=0,$F$3&gt;0,$K$3=0,$P$3=0),$F$6, "")</f>
        <v>#REF!</v>
      </c>
    </row>
    <row r="15" spans="1:27">
      <c r="A15" s="58">
        <v>1</v>
      </c>
      <c r="B15" s="59" t="s">
        <v>226</v>
      </c>
      <c r="C15" s="48"/>
      <c r="D15" s="49"/>
      <c r="E15" s="48"/>
      <c r="F15" s="58">
        <v>1</v>
      </c>
      <c r="G15" s="59" t="s">
        <v>226</v>
      </c>
      <c r="H15" s="48"/>
      <c r="I15" s="49"/>
      <c r="K15" s="58">
        <v>1</v>
      </c>
      <c r="L15" s="59" t="s">
        <v>226</v>
      </c>
      <c r="M15" s="48"/>
      <c r="N15" s="49"/>
      <c r="P15" s="58">
        <v>1</v>
      </c>
      <c r="Q15" s="59" t="s">
        <v>226</v>
      </c>
      <c r="R15" s="48"/>
      <c r="S15" s="49"/>
      <c r="T15" s="52" t="e">
        <f t="shared" si="4"/>
        <v>#REF!</v>
      </c>
      <c r="U15" s="38">
        <v>0</v>
      </c>
      <c r="V15" s="38">
        <v>1</v>
      </c>
      <c r="W15" s="38">
        <v>0</v>
      </c>
      <c r="X15" s="38">
        <v>1</v>
      </c>
      <c r="Y15" s="54" t="e">
        <f>IF(AND($A$3=0,$F$3&gt;0,$K$3=0,$P$3&gt;0),$F$6&amp;$AA$10&amp;$P$6, "")</f>
        <v>#REF!</v>
      </c>
    </row>
    <row r="16" spans="1:27">
      <c r="A16" s="58">
        <v>2</v>
      </c>
      <c r="B16" s="59" t="s">
        <v>227</v>
      </c>
      <c r="C16" s="48"/>
      <c r="D16" s="49"/>
      <c r="E16" s="48"/>
      <c r="F16" s="58">
        <v>2</v>
      </c>
      <c r="G16" s="59" t="s">
        <v>227</v>
      </c>
      <c r="H16" s="48"/>
      <c r="I16" s="49"/>
      <c r="K16" s="58">
        <v>2</v>
      </c>
      <c r="L16" s="59" t="s">
        <v>227</v>
      </c>
      <c r="M16" s="48"/>
      <c r="N16" s="49"/>
      <c r="P16" s="58">
        <v>2</v>
      </c>
      <c r="Q16" s="59" t="s">
        <v>227</v>
      </c>
      <c r="R16" s="48"/>
      <c r="S16" s="49"/>
      <c r="T16" s="52" t="e">
        <f t="shared" si="4"/>
        <v>#REF!</v>
      </c>
      <c r="U16" s="38">
        <v>0</v>
      </c>
      <c r="V16" s="38">
        <v>1</v>
      </c>
      <c r="W16" s="38">
        <v>1</v>
      </c>
      <c r="X16" s="38">
        <v>0</v>
      </c>
      <c r="Y16" s="54" t="e">
        <f>IF(AND($A$3=0,$F$3&gt;0,$K$3&gt;0,$P$3=0),$F$6&amp;$AA$10&amp;$K$6, "")</f>
        <v>#REF!</v>
      </c>
    </row>
    <row r="17" spans="1:27">
      <c r="A17" s="58">
        <v>3</v>
      </c>
      <c r="B17" s="59" t="s">
        <v>228</v>
      </c>
      <c r="C17" s="48"/>
      <c r="D17" s="49"/>
      <c r="E17" s="48"/>
      <c r="F17" s="58">
        <v>3</v>
      </c>
      <c r="G17" s="59" t="s">
        <v>228</v>
      </c>
      <c r="H17" s="48"/>
      <c r="I17" s="49"/>
      <c r="K17" s="58">
        <v>3</v>
      </c>
      <c r="L17" s="59" t="s">
        <v>228</v>
      </c>
      <c r="M17" s="48"/>
      <c r="N17" s="49"/>
      <c r="P17" s="58">
        <v>3</v>
      </c>
      <c r="Q17" s="59" t="s">
        <v>228</v>
      </c>
      <c r="R17" s="48"/>
      <c r="S17" s="49"/>
      <c r="T17" s="52" t="e">
        <f t="shared" si="4"/>
        <v>#REF!</v>
      </c>
      <c r="U17" s="38">
        <v>0</v>
      </c>
      <c r="V17" s="38">
        <v>1</v>
      </c>
      <c r="W17" s="38">
        <v>1</v>
      </c>
      <c r="X17" s="38">
        <v>1</v>
      </c>
      <c r="Y17" s="60" t="e">
        <f>IF(AND($A$3=0,$F$3&gt;0,$K$3&gt;0,$P$3&gt;0),$F$6&amp;$AA$10&amp;$K$6&amp;$AA$10&amp;$P$6, "")</f>
        <v>#REF!</v>
      </c>
    </row>
    <row r="18" spans="1:27">
      <c r="A18" s="58">
        <v>4</v>
      </c>
      <c r="B18" s="59" t="s">
        <v>229</v>
      </c>
      <c r="C18" s="48"/>
      <c r="D18" s="49"/>
      <c r="E18" s="48"/>
      <c r="F18" s="58">
        <v>4</v>
      </c>
      <c r="G18" s="59" t="s">
        <v>229</v>
      </c>
      <c r="H18" s="48"/>
      <c r="I18" s="49"/>
      <c r="K18" s="58">
        <v>4</v>
      </c>
      <c r="L18" s="59" t="s">
        <v>229</v>
      </c>
      <c r="M18" s="48"/>
      <c r="N18" s="49"/>
      <c r="P18" s="58">
        <v>4</v>
      </c>
      <c r="Q18" s="59" t="s">
        <v>229</v>
      </c>
      <c r="R18" s="48"/>
      <c r="S18" s="49"/>
      <c r="T18" s="52" t="e">
        <f t="shared" si="4"/>
        <v>#REF!</v>
      </c>
      <c r="U18" s="38">
        <v>1</v>
      </c>
      <c r="V18" s="38">
        <v>0</v>
      </c>
      <c r="W18" s="38">
        <v>0</v>
      </c>
      <c r="X18" s="38">
        <v>0</v>
      </c>
      <c r="Y18" s="53" t="e">
        <f>IF(AND($A$3&gt;0,$F$3=0,$K$3=0,$P$3=0), $A$6, "")</f>
        <v>#REF!</v>
      </c>
    </row>
    <row r="19" spans="1:27">
      <c r="A19" s="58">
        <v>5</v>
      </c>
      <c r="B19" s="59" t="s">
        <v>230</v>
      </c>
      <c r="C19" s="48"/>
      <c r="D19" s="49"/>
      <c r="E19" s="48"/>
      <c r="F19" s="58">
        <v>5</v>
      </c>
      <c r="G19" s="59" t="s">
        <v>230</v>
      </c>
      <c r="H19" s="48"/>
      <c r="I19" s="49"/>
      <c r="K19" s="58">
        <v>5</v>
      </c>
      <c r="L19" s="59" t="s">
        <v>230</v>
      </c>
      <c r="M19" s="48"/>
      <c r="N19" s="49"/>
      <c r="P19" s="58">
        <v>5</v>
      </c>
      <c r="Q19" s="59" t="s">
        <v>230</v>
      </c>
      <c r="R19" s="48"/>
      <c r="S19" s="49"/>
      <c r="T19" s="52" t="e">
        <f t="shared" si="4"/>
        <v>#REF!</v>
      </c>
      <c r="U19" s="38">
        <v>1</v>
      </c>
      <c r="V19" s="38">
        <v>0</v>
      </c>
      <c r="W19" s="38">
        <v>0</v>
      </c>
      <c r="X19" s="38">
        <v>1</v>
      </c>
      <c r="Y19" s="54" t="e">
        <f>IF(AND($A$3&gt;0,$F$3=0,$K$3=0,$P$3&gt;0),$A$6&amp;$AA$10&amp;$P$6, "")</f>
        <v>#REF!</v>
      </c>
    </row>
    <row r="20" spans="1:27">
      <c r="A20" s="58">
        <v>6</v>
      </c>
      <c r="B20" s="59" t="s">
        <v>231</v>
      </c>
      <c r="C20" s="48"/>
      <c r="D20" s="49"/>
      <c r="E20" s="48"/>
      <c r="F20" s="58">
        <v>6</v>
      </c>
      <c r="G20" s="59" t="s">
        <v>231</v>
      </c>
      <c r="H20" s="48"/>
      <c r="I20" s="49"/>
      <c r="K20" s="58">
        <v>6</v>
      </c>
      <c r="L20" s="59" t="s">
        <v>231</v>
      </c>
      <c r="M20" s="48"/>
      <c r="N20" s="49"/>
      <c r="P20" s="58">
        <v>6</v>
      </c>
      <c r="Q20" s="59" t="s">
        <v>231</v>
      </c>
      <c r="R20" s="48"/>
      <c r="S20" s="49"/>
      <c r="T20" s="52" t="e">
        <f t="shared" si="4"/>
        <v>#REF!</v>
      </c>
      <c r="U20" s="38">
        <v>1</v>
      </c>
      <c r="V20" s="38">
        <v>0</v>
      </c>
      <c r="W20" s="38">
        <v>1</v>
      </c>
      <c r="X20" s="38">
        <v>0</v>
      </c>
      <c r="Y20" s="54" t="e">
        <f>IF(AND($A$3&gt;0,$F$3=0,$K$3&gt;0,$P$3=0),$A$6&amp;$AA$10&amp;$K$6, "")</f>
        <v>#REF!</v>
      </c>
    </row>
    <row r="21" spans="1:27">
      <c r="A21" s="58">
        <v>7</v>
      </c>
      <c r="B21" s="59" t="s">
        <v>232</v>
      </c>
      <c r="C21" s="48"/>
      <c r="D21" s="49"/>
      <c r="E21" s="48"/>
      <c r="F21" s="58">
        <v>7</v>
      </c>
      <c r="G21" s="59" t="s">
        <v>232</v>
      </c>
      <c r="H21" s="48"/>
      <c r="I21" s="49"/>
      <c r="K21" s="58">
        <v>7</v>
      </c>
      <c r="L21" s="59" t="s">
        <v>232</v>
      </c>
      <c r="M21" s="48"/>
      <c r="N21" s="49"/>
      <c r="P21" s="58">
        <v>7</v>
      </c>
      <c r="Q21" s="59" t="s">
        <v>232</v>
      </c>
      <c r="R21" s="48"/>
      <c r="S21" s="49"/>
      <c r="T21" s="52" t="e">
        <f t="shared" si="4"/>
        <v>#REF!</v>
      </c>
      <c r="U21" s="38">
        <v>1</v>
      </c>
      <c r="V21" s="38">
        <v>0</v>
      </c>
      <c r="W21" s="38">
        <v>1</v>
      </c>
      <c r="X21" s="38">
        <v>1</v>
      </c>
      <c r="Y21" s="54" t="e">
        <f>IF(AND($A$3&gt;0,$F$3=0,$K$3&gt;0,$P$3&gt;0),$A$6&amp;$AA$10&amp;$K$6&amp;$AA$10&amp;$P$6, "")</f>
        <v>#REF!</v>
      </c>
    </row>
    <row r="22" spans="1:27">
      <c r="A22" s="58">
        <v>8</v>
      </c>
      <c r="B22" s="59" t="s">
        <v>233</v>
      </c>
      <c r="C22" s="48"/>
      <c r="D22" s="49"/>
      <c r="E22" s="48"/>
      <c r="F22" s="58">
        <v>8</v>
      </c>
      <c r="G22" s="59" t="s">
        <v>233</v>
      </c>
      <c r="H22" s="48"/>
      <c r="I22" s="49"/>
      <c r="K22" s="58">
        <v>8</v>
      </c>
      <c r="L22" s="59" t="s">
        <v>233</v>
      </c>
      <c r="M22" s="48"/>
      <c r="N22" s="49"/>
      <c r="P22" s="58">
        <v>8</v>
      </c>
      <c r="Q22" s="59" t="s">
        <v>233</v>
      </c>
      <c r="R22" s="48"/>
      <c r="S22" s="49"/>
      <c r="T22" s="52" t="e">
        <f t="shared" si="4"/>
        <v>#REF!</v>
      </c>
      <c r="U22" s="38">
        <v>1</v>
      </c>
      <c r="V22" s="38">
        <v>1</v>
      </c>
      <c r="W22" s="38">
        <v>0</v>
      </c>
      <c r="X22" s="38">
        <v>0</v>
      </c>
      <c r="Y22" s="54" t="e">
        <f>IF(AND($A$3&gt;0,$F$3&gt;0,$K$3=0,$P$3=0),$A$6&amp;$AA$10&amp;$F$6, "")</f>
        <v>#REF!</v>
      </c>
    </row>
    <row r="23" spans="1:27">
      <c r="A23" s="58">
        <v>9</v>
      </c>
      <c r="B23" s="59" t="s">
        <v>234</v>
      </c>
      <c r="C23" s="48"/>
      <c r="D23" s="49"/>
      <c r="E23" s="48"/>
      <c r="F23" s="58">
        <v>9</v>
      </c>
      <c r="G23" s="59" t="s">
        <v>234</v>
      </c>
      <c r="H23" s="48"/>
      <c r="I23" s="49"/>
      <c r="K23" s="58">
        <v>9</v>
      </c>
      <c r="L23" s="59" t="s">
        <v>234</v>
      </c>
      <c r="M23" s="48"/>
      <c r="N23" s="49"/>
      <c r="P23" s="58">
        <v>9</v>
      </c>
      <c r="Q23" s="59" t="s">
        <v>234</v>
      </c>
      <c r="R23" s="48"/>
      <c r="S23" s="49"/>
      <c r="T23" s="52" t="e">
        <f t="shared" si="4"/>
        <v>#REF!</v>
      </c>
      <c r="U23" s="38">
        <v>1</v>
      </c>
      <c r="V23" s="38">
        <v>1</v>
      </c>
      <c r="W23" s="38">
        <v>0</v>
      </c>
      <c r="X23" s="38">
        <v>1</v>
      </c>
      <c r="Y23" s="54" t="e">
        <f>IF(AND($A$3&gt;0,$F$3&gt;0,$K$3=0,$P$3&gt;0),$A$6&amp;$AA$10&amp;$F$6&amp;$AA$10&amp;$P$6, "")</f>
        <v>#REF!</v>
      </c>
    </row>
    <row r="24" spans="1:27">
      <c r="A24" s="58">
        <v>10</v>
      </c>
      <c r="B24" s="59" t="s">
        <v>235</v>
      </c>
      <c r="C24" s="48"/>
      <c r="D24" s="49"/>
      <c r="E24" s="48"/>
      <c r="F24" s="58">
        <v>10</v>
      </c>
      <c r="G24" s="59" t="s">
        <v>235</v>
      </c>
      <c r="H24" s="48"/>
      <c r="I24" s="49"/>
      <c r="K24" s="58">
        <v>10</v>
      </c>
      <c r="L24" s="59" t="s">
        <v>235</v>
      </c>
      <c r="M24" s="48"/>
      <c r="N24" s="49"/>
      <c r="P24" s="58">
        <v>10</v>
      </c>
      <c r="Q24" s="59" t="s">
        <v>235</v>
      </c>
      <c r="R24" s="48"/>
      <c r="S24" s="49"/>
      <c r="T24" s="52" t="e">
        <f t="shared" si="4"/>
        <v>#REF!</v>
      </c>
      <c r="U24" s="38">
        <v>1</v>
      </c>
      <c r="V24" s="38">
        <v>1</v>
      </c>
      <c r="W24" s="38">
        <v>1</v>
      </c>
      <c r="X24" s="38">
        <v>0</v>
      </c>
      <c r="Y24" s="54" t="e">
        <f>IF(AND($A$3&gt;0,$F$3&gt;0,$K$3&gt;0,$P$3=0),$A$6&amp;$AA$10&amp;$F$6&amp;$AA$10&amp;$K$6, "")</f>
        <v>#REF!</v>
      </c>
    </row>
    <row r="25" spans="1:27">
      <c r="A25" s="58">
        <v>11</v>
      </c>
      <c r="B25" s="59" t="s">
        <v>236</v>
      </c>
      <c r="C25" s="48"/>
      <c r="D25" s="49"/>
      <c r="E25" s="48"/>
      <c r="F25" s="58">
        <v>11</v>
      </c>
      <c r="G25" s="59" t="s">
        <v>236</v>
      </c>
      <c r="H25" s="48"/>
      <c r="I25" s="49"/>
      <c r="K25" s="58">
        <v>11</v>
      </c>
      <c r="L25" s="59" t="s">
        <v>236</v>
      </c>
      <c r="M25" s="48"/>
      <c r="N25" s="49"/>
      <c r="P25" s="58">
        <v>11</v>
      </c>
      <c r="Q25" s="59" t="s">
        <v>236</v>
      </c>
      <c r="R25" s="48"/>
      <c r="S25" s="49"/>
      <c r="T25" s="52" t="e">
        <f t="shared" si="4"/>
        <v>#REF!</v>
      </c>
      <c r="U25" s="38">
        <v>1</v>
      </c>
      <c r="V25" s="38">
        <v>1</v>
      </c>
      <c r="W25" s="38">
        <v>1</v>
      </c>
      <c r="X25" s="38">
        <v>1</v>
      </c>
      <c r="Y25" s="60" t="e">
        <f>IF(AND($A$3&gt;0,$F$3&gt;0,$K$3&gt;0,$P$3&gt;0),$A$6&amp;$AA$10&amp;$F$6&amp;$AA$10&amp;$K$6&amp;$AA$10&amp;$P$6, "")</f>
        <v>#REF!</v>
      </c>
    </row>
    <row r="26" spans="1:27">
      <c r="A26" s="58">
        <v>12</v>
      </c>
      <c r="B26" s="59" t="s">
        <v>237</v>
      </c>
      <c r="C26" s="48"/>
      <c r="D26" s="49"/>
      <c r="E26" s="48"/>
      <c r="F26" s="58">
        <v>12</v>
      </c>
      <c r="G26" s="59" t="s">
        <v>237</v>
      </c>
      <c r="H26" s="48"/>
      <c r="I26" s="49"/>
      <c r="K26" s="58">
        <v>12</v>
      </c>
      <c r="L26" s="59" t="s">
        <v>237</v>
      </c>
      <c r="M26" s="48"/>
      <c r="N26" s="49"/>
      <c r="P26" s="58">
        <v>12</v>
      </c>
      <c r="Q26" s="59" t="s">
        <v>237</v>
      </c>
      <c r="R26" s="48"/>
      <c r="S26" s="49"/>
    </row>
    <row r="27" spans="1:27">
      <c r="A27" s="58">
        <v>13</v>
      </c>
      <c r="B27" s="59" t="s">
        <v>238</v>
      </c>
      <c r="C27" s="48"/>
      <c r="D27" s="49"/>
      <c r="E27" s="48"/>
      <c r="F27" s="58">
        <v>13</v>
      </c>
      <c r="G27" s="59" t="s">
        <v>238</v>
      </c>
      <c r="H27" s="48"/>
      <c r="I27" s="49"/>
      <c r="K27" s="58">
        <v>13</v>
      </c>
      <c r="L27" s="59" t="s">
        <v>238</v>
      </c>
      <c r="M27" s="48"/>
      <c r="N27" s="49"/>
      <c r="P27" s="58">
        <v>13</v>
      </c>
      <c r="Q27" s="59" t="s">
        <v>238</v>
      </c>
      <c r="R27" s="48"/>
      <c r="S27" s="49"/>
    </row>
    <row r="28" spans="1:27">
      <c r="A28" s="58">
        <v>14</v>
      </c>
      <c r="B28" s="59" t="s">
        <v>239</v>
      </c>
      <c r="C28" s="48"/>
      <c r="D28" s="49"/>
      <c r="E28" s="48"/>
      <c r="F28" s="58">
        <v>14</v>
      </c>
      <c r="G28" s="59" t="s">
        <v>239</v>
      </c>
      <c r="H28" s="48"/>
      <c r="I28" s="49"/>
      <c r="K28" s="58">
        <v>14</v>
      </c>
      <c r="L28" s="59" t="s">
        <v>239</v>
      </c>
      <c r="M28" s="48"/>
      <c r="N28" s="49"/>
      <c r="P28" s="58">
        <v>14</v>
      </c>
      <c r="Q28" s="59" t="s">
        <v>239</v>
      </c>
      <c r="R28" s="48"/>
      <c r="S28" s="49"/>
    </row>
    <row r="29" spans="1:27">
      <c r="A29" s="58">
        <v>15</v>
      </c>
      <c r="B29" s="59" t="s">
        <v>240</v>
      </c>
      <c r="C29" s="48"/>
      <c r="D29" s="49"/>
      <c r="E29" s="48"/>
      <c r="F29" s="58">
        <v>15</v>
      </c>
      <c r="G29" s="59" t="s">
        <v>240</v>
      </c>
      <c r="H29" s="48"/>
      <c r="I29" s="49"/>
      <c r="K29" s="58">
        <v>15</v>
      </c>
      <c r="L29" s="59" t="s">
        <v>240</v>
      </c>
      <c r="M29" s="48"/>
      <c r="N29" s="49"/>
      <c r="P29" s="58">
        <v>15</v>
      </c>
      <c r="Q29" s="59" t="s">
        <v>240</v>
      </c>
      <c r="R29" s="48"/>
      <c r="S29" s="49"/>
    </row>
    <row r="30" spans="1:27">
      <c r="A30" s="58">
        <v>16</v>
      </c>
      <c r="B30" s="59" t="s">
        <v>241</v>
      </c>
      <c r="C30" s="48"/>
      <c r="D30" s="49"/>
      <c r="E30" s="48"/>
      <c r="F30" s="58">
        <v>16</v>
      </c>
      <c r="G30" s="59" t="s">
        <v>241</v>
      </c>
      <c r="H30" s="48"/>
      <c r="I30" s="49"/>
      <c r="K30" s="58">
        <v>16</v>
      </c>
      <c r="L30" s="59" t="s">
        <v>241</v>
      </c>
      <c r="M30" s="48"/>
      <c r="N30" s="49"/>
      <c r="P30" s="58">
        <v>16</v>
      </c>
      <c r="Q30" s="59" t="s">
        <v>241</v>
      </c>
      <c r="R30" s="48"/>
      <c r="S30" s="49"/>
      <c r="T30" s="52" t="e">
        <f>IF(Y30="",0, 1)</f>
        <v>#REF!</v>
      </c>
      <c r="U30" s="38">
        <v>0</v>
      </c>
      <c r="V30" s="38">
        <v>0</v>
      </c>
      <c r="W30" s="38">
        <v>0</v>
      </c>
      <c r="X30" s="38">
        <v>0</v>
      </c>
      <c r="Y30" s="53" t="e">
        <f>IF(AND($A$3=0,$F$3=0,$K$3=0,$P$3=0)," 0/-", "")</f>
        <v>#REF!</v>
      </c>
      <c r="AA30" s="38" t="s">
        <v>242</v>
      </c>
    </row>
    <row r="31" spans="1:27">
      <c r="A31" s="58">
        <v>17</v>
      </c>
      <c r="B31" s="59" t="s">
        <v>243</v>
      </c>
      <c r="C31" s="48"/>
      <c r="D31" s="49"/>
      <c r="E31" s="48"/>
      <c r="F31" s="58">
        <v>17</v>
      </c>
      <c r="G31" s="59" t="s">
        <v>243</v>
      </c>
      <c r="H31" s="48"/>
      <c r="I31" s="49"/>
      <c r="K31" s="58">
        <v>17</v>
      </c>
      <c r="L31" s="59" t="s">
        <v>243</v>
      </c>
      <c r="M31" s="48"/>
      <c r="N31" s="49"/>
      <c r="P31" s="58">
        <v>17</v>
      </c>
      <c r="Q31" s="59" t="s">
        <v>243</v>
      </c>
      <c r="R31" s="48"/>
      <c r="S31" s="49"/>
      <c r="T31" s="52" t="e">
        <f t="shared" ref="T31:T45" si="5">IF(Y31="",0, 1)</f>
        <v>#REF!</v>
      </c>
      <c r="U31" s="38">
        <v>0</v>
      </c>
      <c r="V31" s="38">
        <v>0</v>
      </c>
      <c r="W31" s="38">
        <v>0</v>
      </c>
      <c r="X31" s="38">
        <v>1</v>
      </c>
      <c r="Y31" s="54" t="e">
        <f>IF(AND($A$3=0,$F$3=0,$K$3=0,$P$3&gt;0),$U$5&amp;$P$3&amp;$AA$32, "")</f>
        <v>#REF!</v>
      </c>
      <c r="AA31" s="38" t="s">
        <v>244</v>
      </c>
    </row>
    <row r="32" spans="1:27">
      <c r="A32" s="58">
        <v>18</v>
      </c>
      <c r="B32" s="59" t="s">
        <v>245</v>
      </c>
      <c r="C32" s="48"/>
      <c r="D32" s="49"/>
      <c r="E32" s="48"/>
      <c r="F32" s="58">
        <v>18</v>
      </c>
      <c r="G32" s="59" t="s">
        <v>245</v>
      </c>
      <c r="H32" s="48"/>
      <c r="I32" s="49"/>
      <c r="K32" s="58">
        <v>18</v>
      </c>
      <c r="L32" s="59" t="s">
        <v>245</v>
      </c>
      <c r="M32" s="48"/>
      <c r="N32" s="49"/>
      <c r="P32" s="58">
        <v>18</v>
      </c>
      <c r="Q32" s="59" t="s">
        <v>245</v>
      </c>
      <c r="R32" s="48"/>
      <c r="S32" s="49"/>
      <c r="T32" s="52" t="e">
        <f t="shared" si="5"/>
        <v>#REF!</v>
      </c>
      <c r="U32" s="38">
        <v>0</v>
      </c>
      <c r="V32" s="38">
        <v>0</v>
      </c>
      <c r="W32" s="38">
        <v>1</v>
      </c>
      <c r="X32" s="38">
        <v>0</v>
      </c>
      <c r="Y32" s="54" t="e">
        <f>IF(AND($A$3=0,$F$3=0,$K$3&gt;0,$P$3=0),$U$4&amp;$K$3&amp;$AA$32, "")</f>
        <v>#REF!</v>
      </c>
      <c r="AA32" s="38" t="s">
        <v>246</v>
      </c>
    </row>
    <row r="33" spans="1:25">
      <c r="A33" s="58">
        <v>19</v>
      </c>
      <c r="B33" s="59" t="s">
        <v>247</v>
      </c>
      <c r="C33" s="48"/>
      <c r="D33" s="49"/>
      <c r="E33" s="48"/>
      <c r="F33" s="58">
        <v>19</v>
      </c>
      <c r="G33" s="59" t="s">
        <v>247</v>
      </c>
      <c r="H33" s="48"/>
      <c r="I33" s="49"/>
      <c r="K33" s="58">
        <v>19</v>
      </c>
      <c r="L33" s="59" t="s">
        <v>247</v>
      </c>
      <c r="M33" s="48"/>
      <c r="N33" s="49"/>
      <c r="P33" s="58">
        <v>19</v>
      </c>
      <c r="Q33" s="59" t="s">
        <v>247</v>
      </c>
      <c r="R33" s="48"/>
      <c r="S33" s="49"/>
      <c r="T33" s="52" t="e">
        <f t="shared" si="5"/>
        <v>#REF!</v>
      </c>
      <c r="U33" s="38">
        <v>0</v>
      </c>
      <c r="V33" s="38">
        <v>0</v>
      </c>
      <c r="W33" s="38">
        <v>1</v>
      </c>
      <c r="X33" s="38">
        <v>1</v>
      </c>
      <c r="Y33" s="54" t="e">
        <f>IF(AND($A$3=0,$F$3=0,$K$3&gt;0,$P$3&gt;0),$U$4&amp;$K$3&amp;$AA$31&amp;$U$5&amp;$P$3&amp;$AA$32, "")</f>
        <v>#REF!</v>
      </c>
    </row>
    <row r="34" spans="1:25">
      <c r="A34" s="58">
        <v>20</v>
      </c>
      <c r="B34" s="59" t="s">
        <v>248</v>
      </c>
      <c r="C34" s="48"/>
      <c r="D34" s="49"/>
      <c r="E34" s="48"/>
      <c r="F34" s="58">
        <v>20</v>
      </c>
      <c r="G34" s="59" t="s">
        <v>248</v>
      </c>
      <c r="H34" s="48"/>
      <c r="I34" s="49"/>
      <c r="K34" s="58">
        <v>20</v>
      </c>
      <c r="L34" s="59" t="s">
        <v>248</v>
      </c>
      <c r="M34" s="48"/>
      <c r="N34" s="49"/>
      <c r="P34" s="58">
        <v>20</v>
      </c>
      <c r="Q34" s="59" t="s">
        <v>248</v>
      </c>
      <c r="R34" s="48"/>
      <c r="S34" s="49"/>
      <c r="T34" s="52" t="e">
        <f t="shared" si="5"/>
        <v>#REF!</v>
      </c>
      <c r="U34" s="38">
        <v>0</v>
      </c>
      <c r="V34" s="38">
        <v>1</v>
      </c>
      <c r="W34" s="38">
        <v>0</v>
      </c>
      <c r="X34" s="38">
        <v>0</v>
      </c>
      <c r="Y34" s="54" t="e">
        <f>IF(AND($A$3=0,$F$3&gt;0,$K$3=0,$P$3=0),$U$3&amp;$F$3&amp;$AA$32, "")</f>
        <v>#REF!</v>
      </c>
    </row>
    <row r="35" spans="1:25">
      <c r="A35" s="58">
        <v>21</v>
      </c>
      <c r="B35" s="59" t="s">
        <v>249</v>
      </c>
      <c r="C35" s="48"/>
      <c r="D35" s="49"/>
      <c r="E35" s="48"/>
      <c r="F35" s="58">
        <v>21</v>
      </c>
      <c r="G35" s="59" t="s">
        <v>249</v>
      </c>
      <c r="H35" s="48"/>
      <c r="I35" s="49"/>
      <c r="K35" s="58">
        <v>21</v>
      </c>
      <c r="L35" s="59" t="s">
        <v>249</v>
      </c>
      <c r="M35" s="48"/>
      <c r="N35" s="49"/>
      <c r="P35" s="58">
        <v>21</v>
      </c>
      <c r="Q35" s="59" t="s">
        <v>249</v>
      </c>
      <c r="R35" s="48"/>
      <c r="S35" s="49"/>
      <c r="T35" s="52" t="e">
        <f t="shared" si="5"/>
        <v>#REF!</v>
      </c>
      <c r="U35" s="38">
        <v>0</v>
      </c>
      <c r="V35" s="38">
        <v>1</v>
      </c>
      <c r="W35" s="38">
        <v>0</v>
      </c>
      <c r="X35" s="38">
        <v>1</v>
      </c>
      <c r="Y35" s="54" t="e">
        <f>IF(AND($A$3=0,$F$3&gt;0,$K$3=0,$P$3&gt;0),$U$3&amp;$F$3&amp;$AA$31&amp;$U$5&amp;$P$3&amp;$AA$32, "")</f>
        <v>#REF!</v>
      </c>
    </row>
    <row r="36" spans="1:25">
      <c r="A36" s="58">
        <v>22</v>
      </c>
      <c r="B36" s="59" t="s">
        <v>250</v>
      </c>
      <c r="C36" s="48"/>
      <c r="D36" s="49"/>
      <c r="E36" s="48"/>
      <c r="F36" s="58">
        <v>22</v>
      </c>
      <c r="G36" s="59" t="s">
        <v>250</v>
      </c>
      <c r="H36" s="48"/>
      <c r="I36" s="49"/>
      <c r="K36" s="58">
        <v>22</v>
      </c>
      <c r="L36" s="59" t="s">
        <v>250</v>
      </c>
      <c r="M36" s="48"/>
      <c r="N36" s="49"/>
      <c r="P36" s="58">
        <v>22</v>
      </c>
      <c r="Q36" s="59" t="s">
        <v>250</v>
      </c>
      <c r="R36" s="48"/>
      <c r="S36" s="49"/>
      <c r="T36" s="52" t="e">
        <f t="shared" si="5"/>
        <v>#REF!</v>
      </c>
      <c r="U36" s="38">
        <v>0</v>
      </c>
      <c r="V36" s="38">
        <v>1</v>
      </c>
      <c r="W36" s="38">
        <v>1</v>
      </c>
      <c r="X36" s="38">
        <v>0</v>
      </c>
      <c r="Y36" s="54" t="e">
        <f>IF(AND($A$3=0,$F$3&gt;0,$K$3&gt;0,$P$3=0),$U$3&amp;$F$3&amp;$AA$31&amp;$U$4&amp;$K$3, "")</f>
        <v>#REF!</v>
      </c>
    </row>
    <row r="37" spans="1:25">
      <c r="A37" s="58">
        <v>23</v>
      </c>
      <c r="B37" s="59" t="s">
        <v>251</v>
      </c>
      <c r="C37" s="48"/>
      <c r="D37" s="49"/>
      <c r="E37" s="48"/>
      <c r="F37" s="58">
        <v>23</v>
      </c>
      <c r="G37" s="59" t="s">
        <v>251</v>
      </c>
      <c r="H37" s="48"/>
      <c r="I37" s="49"/>
      <c r="K37" s="58">
        <v>23</v>
      </c>
      <c r="L37" s="59" t="s">
        <v>251</v>
      </c>
      <c r="M37" s="48"/>
      <c r="N37" s="49"/>
      <c r="P37" s="58">
        <v>23</v>
      </c>
      <c r="Q37" s="59" t="s">
        <v>251</v>
      </c>
      <c r="R37" s="48"/>
      <c r="S37" s="49"/>
      <c r="T37" s="52" t="e">
        <f t="shared" si="5"/>
        <v>#REF!</v>
      </c>
      <c r="U37" s="38">
        <v>0</v>
      </c>
      <c r="V37" s="38">
        <v>1</v>
      </c>
      <c r="W37" s="38">
        <v>1</v>
      </c>
      <c r="X37" s="38">
        <v>1</v>
      </c>
      <c r="Y37" s="60" t="e">
        <f>IF(AND($A$3=0,$F$3&gt;0,$K$3&gt;0,$P$3&gt;0),$U$3&amp;$F$3&amp;$AA$31&amp;$U$4&amp;$K$3&amp;$AA$31&amp;$U$5&amp;$P$3&amp;$AA$32, "")</f>
        <v>#REF!</v>
      </c>
    </row>
    <row r="38" spans="1:25">
      <c r="A38" s="58">
        <v>24</v>
      </c>
      <c r="B38" s="59" t="s">
        <v>252</v>
      </c>
      <c r="C38" s="48"/>
      <c r="D38" s="49"/>
      <c r="E38" s="48"/>
      <c r="F38" s="58">
        <v>24</v>
      </c>
      <c r="G38" s="59" t="s">
        <v>252</v>
      </c>
      <c r="H38" s="48"/>
      <c r="I38" s="49"/>
      <c r="K38" s="58">
        <v>24</v>
      </c>
      <c r="L38" s="59" t="s">
        <v>252</v>
      </c>
      <c r="M38" s="48"/>
      <c r="N38" s="49"/>
      <c r="P38" s="58">
        <v>24</v>
      </c>
      <c r="Q38" s="59" t="s">
        <v>252</v>
      </c>
      <c r="R38" s="48"/>
      <c r="S38" s="49"/>
      <c r="T38" s="52" t="e">
        <f t="shared" si="5"/>
        <v>#REF!</v>
      </c>
      <c r="U38" s="38">
        <v>1</v>
      </c>
      <c r="V38" s="38">
        <v>0</v>
      </c>
      <c r="W38" s="38">
        <v>0</v>
      </c>
      <c r="X38" s="38">
        <v>0</v>
      </c>
      <c r="Y38" s="53" t="e">
        <f>IF(AND($A$3&gt;0,$F$3=0,$K$3=0,$P$3=0), $U$2&amp;$A$3&amp;$AA$32, "")</f>
        <v>#REF!</v>
      </c>
    </row>
    <row r="39" spans="1:25">
      <c r="A39" s="58">
        <v>25</v>
      </c>
      <c r="B39" s="59" t="s">
        <v>253</v>
      </c>
      <c r="C39" s="48"/>
      <c r="D39" s="49"/>
      <c r="E39" s="48"/>
      <c r="F39" s="58">
        <v>25</v>
      </c>
      <c r="G39" s="59" t="s">
        <v>253</v>
      </c>
      <c r="H39" s="48"/>
      <c r="I39" s="49"/>
      <c r="K39" s="58">
        <v>25</v>
      </c>
      <c r="L39" s="59" t="s">
        <v>253</v>
      </c>
      <c r="M39" s="48"/>
      <c r="N39" s="49"/>
      <c r="P39" s="58">
        <v>25</v>
      </c>
      <c r="Q39" s="59" t="s">
        <v>253</v>
      </c>
      <c r="R39" s="48"/>
      <c r="S39" s="49"/>
      <c r="T39" s="52" t="e">
        <f t="shared" si="5"/>
        <v>#REF!</v>
      </c>
      <c r="U39" s="38">
        <v>1</v>
      </c>
      <c r="V39" s="38">
        <v>0</v>
      </c>
      <c r="W39" s="38">
        <v>0</v>
      </c>
      <c r="X39" s="38">
        <v>1</v>
      </c>
      <c r="Y39" s="54" t="e">
        <f>IF(AND($A$3&gt;0,$F$3=0,$K$3=0,$P$3&gt;0),$U$2&amp;$A$3&amp;$AA$31&amp;$U$5&amp;$P$3&amp;$AA$32, "")</f>
        <v>#REF!</v>
      </c>
    </row>
    <row r="40" spans="1:25">
      <c r="A40" s="58">
        <v>26</v>
      </c>
      <c r="B40" s="59" t="s">
        <v>254</v>
      </c>
      <c r="C40" s="48"/>
      <c r="D40" s="49"/>
      <c r="E40" s="48"/>
      <c r="F40" s="58">
        <v>26</v>
      </c>
      <c r="G40" s="59" t="s">
        <v>254</v>
      </c>
      <c r="H40" s="48"/>
      <c r="I40" s="49"/>
      <c r="K40" s="58">
        <v>26</v>
      </c>
      <c r="L40" s="59" t="s">
        <v>254</v>
      </c>
      <c r="M40" s="48"/>
      <c r="N40" s="49"/>
      <c r="P40" s="58">
        <v>26</v>
      </c>
      <c r="Q40" s="59" t="s">
        <v>254</v>
      </c>
      <c r="R40" s="48"/>
      <c r="S40" s="49"/>
      <c r="T40" s="52" t="e">
        <f t="shared" si="5"/>
        <v>#REF!</v>
      </c>
      <c r="U40" s="38">
        <v>1</v>
      </c>
      <c r="V40" s="38">
        <v>0</v>
      </c>
      <c r="W40" s="38">
        <v>1</v>
      </c>
      <c r="X40" s="38">
        <v>0</v>
      </c>
      <c r="Y40" s="54" t="e">
        <f>IF(AND($A$3&gt;0,$F$3=0,$K$3&gt;0,$P$3=0),$U$2&amp;$A$3&amp;$AA$31&amp;$U$4&amp;$K$3, "")</f>
        <v>#REF!</v>
      </c>
    </row>
    <row r="41" spans="1:25">
      <c r="A41" s="58">
        <v>27</v>
      </c>
      <c r="B41" s="59" t="s">
        <v>255</v>
      </c>
      <c r="C41" s="48"/>
      <c r="D41" s="49"/>
      <c r="E41" s="48"/>
      <c r="F41" s="58">
        <v>27</v>
      </c>
      <c r="G41" s="59" t="s">
        <v>255</v>
      </c>
      <c r="H41" s="48"/>
      <c r="I41" s="49"/>
      <c r="K41" s="58">
        <v>27</v>
      </c>
      <c r="L41" s="59" t="s">
        <v>255</v>
      </c>
      <c r="M41" s="48"/>
      <c r="N41" s="49"/>
      <c r="P41" s="58">
        <v>27</v>
      </c>
      <c r="Q41" s="59" t="s">
        <v>255</v>
      </c>
      <c r="R41" s="48"/>
      <c r="S41" s="49"/>
      <c r="T41" s="52" t="e">
        <f t="shared" si="5"/>
        <v>#REF!</v>
      </c>
      <c r="U41" s="38">
        <v>1</v>
      </c>
      <c r="V41" s="38">
        <v>0</v>
      </c>
      <c r="W41" s="38">
        <v>1</v>
      </c>
      <c r="X41" s="38">
        <v>1</v>
      </c>
      <c r="Y41" s="54" t="e">
        <f>IF(AND($A$3&gt;0,$F$3=0,$K$3&gt;0,$P$3&gt;0),$U$2&amp;$A$3&amp;$AA$31&amp;$U$4&amp;$K$3&amp;$AA$31&amp;$U$5&amp;$P$3&amp;$AA$32, "")</f>
        <v>#REF!</v>
      </c>
    </row>
    <row r="42" spans="1:25">
      <c r="A42" s="58">
        <v>28</v>
      </c>
      <c r="B42" s="59" t="s">
        <v>256</v>
      </c>
      <c r="C42" s="48"/>
      <c r="D42" s="49"/>
      <c r="E42" s="48"/>
      <c r="F42" s="58">
        <v>28</v>
      </c>
      <c r="G42" s="59" t="s">
        <v>256</v>
      </c>
      <c r="H42" s="48"/>
      <c r="I42" s="49"/>
      <c r="K42" s="58">
        <v>28</v>
      </c>
      <c r="L42" s="59" t="s">
        <v>256</v>
      </c>
      <c r="M42" s="48"/>
      <c r="N42" s="49"/>
      <c r="P42" s="58">
        <v>28</v>
      </c>
      <c r="Q42" s="59" t="s">
        <v>256</v>
      </c>
      <c r="R42" s="48"/>
      <c r="S42" s="49"/>
      <c r="T42" s="52" t="e">
        <f t="shared" si="5"/>
        <v>#REF!</v>
      </c>
      <c r="U42" s="38">
        <v>1</v>
      </c>
      <c r="V42" s="38">
        <v>1</v>
      </c>
      <c r="W42" s="38">
        <v>0</v>
      </c>
      <c r="X42" s="38">
        <v>0</v>
      </c>
      <c r="Y42" s="54" t="e">
        <f>IF(AND($A$3&gt;0,$F$3&gt;0,$K$3=0,$P$3=0),$U$2&amp;$A$3&amp;$AA$31&amp;$U$3&amp;$F$3, "")</f>
        <v>#REF!</v>
      </c>
    </row>
    <row r="43" spans="1:25">
      <c r="A43" s="58">
        <v>29</v>
      </c>
      <c r="B43" s="59" t="s">
        <v>257</v>
      </c>
      <c r="C43" s="48"/>
      <c r="D43" s="49"/>
      <c r="E43" s="48"/>
      <c r="F43" s="58">
        <v>29</v>
      </c>
      <c r="G43" s="59" t="s">
        <v>257</v>
      </c>
      <c r="H43" s="48"/>
      <c r="I43" s="49"/>
      <c r="K43" s="58">
        <v>29</v>
      </c>
      <c r="L43" s="59" t="s">
        <v>257</v>
      </c>
      <c r="M43" s="48"/>
      <c r="N43" s="49"/>
      <c r="P43" s="58">
        <v>29</v>
      </c>
      <c r="Q43" s="59" t="s">
        <v>257</v>
      </c>
      <c r="R43" s="48"/>
      <c r="S43" s="49"/>
      <c r="T43" s="52" t="e">
        <f t="shared" si="5"/>
        <v>#REF!</v>
      </c>
      <c r="U43" s="38">
        <v>1</v>
      </c>
      <c r="V43" s="38">
        <v>1</v>
      </c>
      <c r="W43" s="38">
        <v>0</v>
      </c>
      <c r="X43" s="38">
        <v>1</v>
      </c>
      <c r="Y43" s="54" t="e">
        <f>IF(AND($A$3&gt;0,$F$3&gt;0,$K$3=0,$P$3&gt;0),$U$2&amp;$A$3&amp;$AA$31&amp;$U$3&amp;$F$3&amp;$AA$31&amp;$U$5&amp;$P$3&amp;$AA$32, "")</f>
        <v>#REF!</v>
      </c>
    </row>
    <row r="44" spans="1:25">
      <c r="A44" s="58">
        <v>30</v>
      </c>
      <c r="B44" s="59" t="s">
        <v>258</v>
      </c>
      <c r="C44" s="48"/>
      <c r="D44" s="49"/>
      <c r="E44" s="48"/>
      <c r="F44" s="58">
        <v>30</v>
      </c>
      <c r="G44" s="59" t="s">
        <v>258</v>
      </c>
      <c r="H44" s="48"/>
      <c r="I44" s="49"/>
      <c r="K44" s="58">
        <v>30</v>
      </c>
      <c r="L44" s="59" t="s">
        <v>258</v>
      </c>
      <c r="M44" s="48"/>
      <c r="N44" s="49"/>
      <c r="P44" s="58">
        <v>30</v>
      </c>
      <c r="Q44" s="59" t="s">
        <v>258</v>
      </c>
      <c r="R44" s="48"/>
      <c r="S44" s="49"/>
      <c r="T44" s="52" t="e">
        <f t="shared" si="5"/>
        <v>#REF!</v>
      </c>
      <c r="U44" s="38">
        <v>1</v>
      </c>
      <c r="V44" s="38">
        <v>1</v>
      </c>
      <c r="W44" s="38">
        <v>1</v>
      </c>
      <c r="X44" s="38">
        <v>0</v>
      </c>
      <c r="Y44" s="54" t="e">
        <f>IF(AND($A$3&gt;0,$F$3&gt;0,$K$3&gt;0,$P$3=0),$U$2&amp;$A$3&amp;$AA$31&amp;$U$3&amp;$F$3&amp;$AA$31&amp;$U$4&amp;$K$3, "")</f>
        <v>#REF!</v>
      </c>
    </row>
    <row r="45" spans="1:25">
      <c r="A45" s="58">
        <v>31</v>
      </c>
      <c r="B45" s="59" t="s">
        <v>259</v>
      </c>
      <c r="C45" s="48"/>
      <c r="D45" s="49"/>
      <c r="E45" s="48"/>
      <c r="F45" s="58">
        <v>31</v>
      </c>
      <c r="G45" s="59" t="s">
        <v>259</v>
      </c>
      <c r="H45" s="48"/>
      <c r="I45" s="49"/>
      <c r="K45" s="58">
        <v>31</v>
      </c>
      <c r="L45" s="59" t="s">
        <v>259</v>
      </c>
      <c r="M45" s="48"/>
      <c r="N45" s="49"/>
      <c r="P45" s="58">
        <v>31</v>
      </c>
      <c r="Q45" s="59" t="s">
        <v>259</v>
      </c>
      <c r="R45" s="48"/>
      <c r="S45" s="49"/>
      <c r="T45" s="52" t="e">
        <f t="shared" si="5"/>
        <v>#REF!</v>
      </c>
      <c r="U45" s="38">
        <v>1</v>
      </c>
      <c r="V45" s="38">
        <v>1</v>
      </c>
      <c r="W45" s="38">
        <v>1</v>
      </c>
      <c r="X45" s="38">
        <v>1</v>
      </c>
      <c r="Y45" s="60" t="e">
        <f>IF(AND($A$3&gt;0,$F$3&gt;0,$K$3&gt;0,$P$3&gt;0),$U$2&amp;$A$3&amp;$AA$31&amp;$U$3&amp;$F$3&amp;$AA$31&amp;$U$4&amp;$K$3&amp;$AA$31&amp;$U$5&amp;$P$3&amp;$AA$32, "")</f>
        <v>#REF!</v>
      </c>
    </row>
    <row r="46" spans="1:25">
      <c r="A46" s="58">
        <v>32</v>
      </c>
      <c r="B46" s="59" t="s">
        <v>260</v>
      </c>
      <c r="C46" s="48"/>
      <c r="D46" s="49"/>
      <c r="E46" s="48"/>
      <c r="F46" s="58">
        <v>32</v>
      </c>
      <c r="G46" s="59" t="s">
        <v>260</v>
      </c>
      <c r="H46" s="48"/>
      <c r="I46" s="49"/>
      <c r="K46" s="58">
        <v>32</v>
      </c>
      <c r="L46" s="59" t="s">
        <v>260</v>
      </c>
      <c r="M46" s="48"/>
      <c r="N46" s="49"/>
      <c r="P46" s="58">
        <v>32</v>
      </c>
      <c r="Q46" s="59" t="s">
        <v>260</v>
      </c>
      <c r="R46" s="48"/>
      <c r="S46" s="49"/>
    </row>
    <row r="47" spans="1:25">
      <c r="A47" s="58">
        <v>33</v>
      </c>
      <c r="B47" s="59" t="s">
        <v>261</v>
      </c>
      <c r="C47" s="48"/>
      <c r="D47" s="49"/>
      <c r="E47" s="48"/>
      <c r="F47" s="58">
        <v>33</v>
      </c>
      <c r="G47" s="59" t="s">
        <v>261</v>
      </c>
      <c r="H47" s="48"/>
      <c r="I47" s="49"/>
      <c r="K47" s="58">
        <v>33</v>
      </c>
      <c r="L47" s="59" t="s">
        <v>261</v>
      </c>
      <c r="M47" s="48"/>
      <c r="N47" s="49"/>
      <c r="P47" s="58">
        <v>33</v>
      </c>
      <c r="Q47" s="59" t="s">
        <v>261</v>
      </c>
      <c r="R47" s="48"/>
      <c r="S47" s="49"/>
    </row>
    <row r="48" spans="1:25">
      <c r="A48" s="58">
        <v>34</v>
      </c>
      <c r="B48" s="59" t="s">
        <v>262</v>
      </c>
      <c r="C48" s="48"/>
      <c r="D48" s="49"/>
      <c r="E48" s="48"/>
      <c r="F48" s="58">
        <v>34</v>
      </c>
      <c r="G48" s="59" t="s">
        <v>262</v>
      </c>
      <c r="H48" s="48"/>
      <c r="I48" s="49"/>
      <c r="K48" s="58">
        <v>34</v>
      </c>
      <c r="L48" s="59" t="s">
        <v>262</v>
      </c>
      <c r="M48" s="48"/>
      <c r="N48" s="49"/>
      <c r="P48" s="58">
        <v>34</v>
      </c>
      <c r="Q48" s="59" t="s">
        <v>262</v>
      </c>
      <c r="R48" s="48"/>
      <c r="S48" s="49"/>
    </row>
    <row r="49" spans="1:19">
      <c r="A49" s="58">
        <v>35</v>
      </c>
      <c r="B49" s="59" t="s">
        <v>263</v>
      </c>
      <c r="C49" s="48"/>
      <c r="D49" s="49"/>
      <c r="E49" s="48"/>
      <c r="F49" s="58">
        <v>35</v>
      </c>
      <c r="G49" s="59" t="s">
        <v>263</v>
      </c>
      <c r="H49" s="48"/>
      <c r="I49" s="49"/>
      <c r="K49" s="58">
        <v>35</v>
      </c>
      <c r="L49" s="59" t="s">
        <v>263</v>
      </c>
      <c r="M49" s="48"/>
      <c r="N49" s="49"/>
      <c r="P49" s="58">
        <v>35</v>
      </c>
      <c r="Q49" s="59" t="s">
        <v>263</v>
      </c>
      <c r="R49" s="48"/>
      <c r="S49" s="49"/>
    </row>
    <row r="50" spans="1:19">
      <c r="A50" s="58">
        <v>36</v>
      </c>
      <c r="B50" s="59" t="s">
        <v>264</v>
      </c>
      <c r="C50" s="48"/>
      <c r="D50" s="49"/>
      <c r="E50" s="48"/>
      <c r="F50" s="58">
        <v>36</v>
      </c>
      <c r="G50" s="59" t="s">
        <v>264</v>
      </c>
      <c r="H50" s="48"/>
      <c r="I50" s="49"/>
      <c r="K50" s="58">
        <v>36</v>
      </c>
      <c r="L50" s="59" t="s">
        <v>264</v>
      </c>
      <c r="M50" s="48"/>
      <c r="N50" s="49"/>
      <c r="P50" s="58">
        <v>36</v>
      </c>
      <c r="Q50" s="59" t="s">
        <v>264</v>
      </c>
      <c r="R50" s="48"/>
      <c r="S50" s="49"/>
    </row>
    <row r="51" spans="1:19">
      <c r="A51" s="58">
        <v>37</v>
      </c>
      <c r="B51" s="59" t="s">
        <v>265</v>
      </c>
      <c r="C51" s="48"/>
      <c r="D51" s="49"/>
      <c r="E51" s="48"/>
      <c r="F51" s="58">
        <v>37</v>
      </c>
      <c r="G51" s="59" t="s">
        <v>265</v>
      </c>
      <c r="H51" s="48"/>
      <c r="I51" s="49"/>
      <c r="K51" s="58">
        <v>37</v>
      </c>
      <c r="L51" s="59" t="s">
        <v>265</v>
      </c>
      <c r="M51" s="48"/>
      <c r="N51" s="49"/>
      <c r="P51" s="58">
        <v>37</v>
      </c>
      <c r="Q51" s="59" t="s">
        <v>265</v>
      </c>
      <c r="R51" s="48"/>
      <c r="S51" s="49"/>
    </row>
    <row r="52" spans="1:19">
      <c r="A52" s="58">
        <v>38</v>
      </c>
      <c r="B52" s="59" t="s">
        <v>266</v>
      </c>
      <c r="C52" s="48"/>
      <c r="D52" s="49"/>
      <c r="E52" s="48"/>
      <c r="F52" s="58">
        <v>38</v>
      </c>
      <c r="G52" s="59" t="s">
        <v>266</v>
      </c>
      <c r="H52" s="48"/>
      <c r="I52" s="49"/>
      <c r="K52" s="58">
        <v>38</v>
      </c>
      <c r="L52" s="59" t="s">
        <v>266</v>
      </c>
      <c r="M52" s="48"/>
      <c r="N52" s="49"/>
      <c r="P52" s="58">
        <v>38</v>
      </c>
      <c r="Q52" s="59" t="s">
        <v>266</v>
      </c>
      <c r="R52" s="48"/>
      <c r="S52" s="49"/>
    </row>
    <row r="53" spans="1:19">
      <c r="A53" s="58">
        <v>39</v>
      </c>
      <c r="B53" s="59" t="s">
        <v>267</v>
      </c>
      <c r="C53" s="48"/>
      <c r="D53" s="49"/>
      <c r="E53" s="48"/>
      <c r="F53" s="58">
        <v>39</v>
      </c>
      <c r="G53" s="59" t="s">
        <v>267</v>
      </c>
      <c r="H53" s="48"/>
      <c r="I53" s="49"/>
      <c r="K53" s="58">
        <v>39</v>
      </c>
      <c r="L53" s="59" t="s">
        <v>267</v>
      </c>
      <c r="M53" s="48"/>
      <c r="N53" s="49"/>
      <c r="P53" s="58">
        <v>39</v>
      </c>
      <c r="Q53" s="59" t="s">
        <v>267</v>
      </c>
      <c r="R53" s="48"/>
      <c r="S53" s="49"/>
    </row>
    <row r="54" spans="1:19">
      <c r="A54" s="58">
        <v>40</v>
      </c>
      <c r="B54" s="59" t="s">
        <v>268</v>
      </c>
      <c r="C54" s="48"/>
      <c r="D54" s="49"/>
      <c r="E54" s="48"/>
      <c r="F54" s="58">
        <v>40</v>
      </c>
      <c r="G54" s="59" t="s">
        <v>268</v>
      </c>
      <c r="H54" s="48"/>
      <c r="I54" s="49"/>
      <c r="K54" s="58">
        <v>40</v>
      </c>
      <c r="L54" s="59" t="s">
        <v>268</v>
      </c>
      <c r="M54" s="48"/>
      <c r="N54" s="49"/>
      <c r="P54" s="58">
        <v>40</v>
      </c>
      <c r="Q54" s="59" t="s">
        <v>268</v>
      </c>
      <c r="R54" s="48"/>
      <c r="S54" s="49"/>
    </row>
    <row r="55" spans="1:19">
      <c r="A55" s="58">
        <v>41</v>
      </c>
      <c r="B55" s="59" t="s">
        <v>269</v>
      </c>
      <c r="C55" s="48"/>
      <c r="D55" s="49"/>
      <c r="E55" s="48"/>
      <c r="F55" s="58">
        <v>41</v>
      </c>
      <c r="G55" s="59" t="s">
        <v>269</v>
      </c>
      <c r="H55" s="48"/>
      <c r="I55" s="49"/>
      <c r="K55" s="58">
        <v>41</v>
      </c>
      <c r="L55" s="59" t="s">
        <v>269</v>
      </c>
      <c r="M55" s="48"/>
      <c r="N55" s="49"/>
      <c r="P55" s="58">
        <v>41</v>
      </c>
      <c r="Q55" s="59" t="s">
        <v>269</v>
      </c>
      <c r="R55" s="48"/>
      <c r="S55" s="49"/>
    </row>
    <row r="56" spans="1:19">
      <c r="A56" s="58">
        <v>42</v>
      </c>
      <c r="B56" s="59" t="s">
        <v>270</v>
      </c>
      <c r="C56" s="48"/>
      <c r="D56" s="49"/>
      <c r="E56" s="48"/>
      <c r="F56" s="58">
        <v>42</v>
      </c>
      <c r="G56" s="59" t="s">
        <v>270</v>
      </c>
      <c r="H56" s="48"/>
      <c r="I56" s="49"/>
      <c r="K56" s="58">
        <v>42</v>
      </c>
      <c r="L56" s="59" t="s">
        <v>270</v>
      </c>
      <c r="M56" s="48"/>
      <c r="N56" s="49"/>
      <c r="P56" s="58">
        <v>42</v>
      </c>
      <c r="Q56" s="59" t="s">
        <v>270</v>
      </c>
      <c r="R56" s="48"/>
      <c r="S56" s="49"/>
    </row>
    <row r="57" spans="1:19">
      <c r="A57" s="58">
        <v>43</v>
      </c>
      <c r="B57" s="59" t="s">
        <v>271</v>
      </c>
      <c r="C57" s="48"/>
      <c r="D57" s="49"/>
      <c r="E57" s="48"/>
      <c r="F57" s="58">
        <v>43</v>
      </c>
      <c r="G57" s="59" t="s">
        <v>271</v>
      </c>
      <c r="H57" s="48"/>
      <c r="I57" s="49"/>
      <c r="K57" s="58">
        <v>43</v>
      </c>
      <c r="L57" s="59" t="s">
        <v>271</v>
      </c>
      <c r="M57" s="48"/>
      <c r="N57" s="49"/>
      <c r="P57" s="58">
        <v>43</v>
      </c>
      <c r="Q57" s="59" t="s">
        <v>271</v>
      </c>
      <c r="R57" s="48"/>
      <c r="S57" s="49"/>
    </row>
    <row r="58" spans="1:19">
      <c r="A58" s="58">
        <v>44</v>
      </c>
      <c r="B58" s="59" t="s">
        <v>272</v>
      </c>
      <c r="C58" s="48"/>
      <c r="D58" s="49"/>
      <c r="E58" s="48"/>
      <c r="F58" s="58">
        <v>44</v>
      </c>
      <c r="G58" s="59" t="s">
        <v>272</v>
      </c>
      <c r="H58" s="48"/>
      <c r="I58" s="49"/>
      <c r="K58" s="58">
        <v>44</v>
      </c>
      <c r="L58" s="59" t="s">
        <v>272</v>
      </c>
      <c r="M58" s="48"/>
      <c r="N58" s="49"/>
      <c r="P58" s="58">
        <v>44</v>
      </c>
      <c r="Q58" s="59" t="s">
        <v>272</v>
      </c>
      <c r="R58" s="48"/>
      <c r="S58" s="49"/>
    </row>
    <row r="59" spans="1:19">
      <c r="A59" s="58">
        <v>45</v>
      </c>
      <c r="B59" s="59" t="s">
        <v>273</v>
      </c>
      <c r="C59" s="48"/>
      <c r="D59" s="49"/>
      <c r="E59" s="48"/>
      <c r="F59" s="58">
        <v>45</v>
      </c>
      <c r="G59" s="59" t="s">
        <v>273</v>
      </c>
      <c r="H59" s="48"/>
      <c r="I59" s="49"/>
      <c r="K59" s="58">
        <v>45</v>
      </c>
      <c r="L59" s="59" t="s">
        <v>273</v>
      </c>
      <c r="M59" s="48"/>
      <c r="N59" s="49"/>
      <c r="P59" s="58">
        <v>45</v>
      </c>
      <c r="Q59" s="59" t="s">
        <v>273</v>
      </c>
      <c r="R59" s="48"/>
      <c r="S59" s="49"/>
    </row>
    <row r="60" spans="1:19">
      <c r="A60" s="58">
        <v>46</v>
      </c>
      <c r="B60" s="59" t="s">
        <v>274</v>
      </c>
      <c r="C60" s="48"/>
      <c r="D60" s="49"/>
      <c r="E60" s="48"/>
      <c r="F60" s="58">
        <v>46</v>
      </c>
      <c r="G60" s="59" t="s">
        <v>274</v>
      </c>
      <c r="H60" s="48"/>
      <c r="I60" s="49"/>
      <c r="K60" s="58">
        <v>46</v>
      </c>
      <c r="L60" s="59" t="s">
        <v>274</v>
      </c>
      <c r="M60" s="48"/>
      <c r="N60" s="49"/>
      <c r="P60" s="58">
        <v>46</v>
      </c>
      <c r="Q60" s="59" t="s">
        <v>274</v>
      </c>
      <c r="R60" s="48"/>
      <c r="S60" s="49"/>
    </row>
    <row r="61" spans="1:19">
      <c r="A61" s="58">
        <v>47</v>
      </c>
      <c r="B61" s="59" t="s">
        <v>275</v>
      </c>
      <c r="C61" s="48"/>
      <c r="D61" s="49"/>
      <c r="E61" s="48"/>
      <c r="F61" s="58">
        <v>47</v>
      </c>
      <c r="G61" s="59" t="s">
        <v>275</v>
      </c>
      <c r="H61" s="48"/>
      <c r="I61" s="49"/>
      <c r="K61" s="58">
        <v>47</v>
      </c>
      <c r="L61" s="59" t="s">
        <v>275</v>
      </c>
      <c r="M61" s="48"/>
      <c r="N61" s="49"/>
      <c r="P61" s="58">
        <v>47</v>
      </c>
      <c r="Q61" s="59" t="s">
        <v>275</v>
      </c>
      <c r="R61" s="48"/>
      <c r="S61" s="49"/>
    </row>
    <row r="62" spans="1:19">
      <c r="A62" s="58">
        <v>48</v>
      </c>
      <c r="B62" s="59" t="s">
        <v>276</v>
      </c>
      <c r="C62" s="48"/>
      <c r="D62" s="49"/>
      <c r="E62" s="48"/>
      <c r="F62" s="58">
        <v>48</v>
      </c>
      <c r="G62" s="59" t="s">
        <v>276</v>
      </c>
      <c r="H62" s="48"/>
      <c r="I62" s="49"/>
      <c r="K62" s="58">
        <v>48</v>
      </c>
      <c r="L62" s="59" t="s">
        <v>276</v>
      </c>
      <c r="M62" s="48"/>
      <c r="N62" s="49"/>
      <c r="P62" s="58">
        <v>48</v>
      </c>
      <c r="Q62" s="59" t="s">
        <v>276</v>
      </c>
      <c r="R62" s="48"/>
      <c r="S62" s="49"/>
    </row>
    <row r="63" spans="1:19">
      <c r="A63" s="58">
        <v>49</v>
      </c>
      <c r="B63" s="59" t="s">
        <v>277</v>
      </c>
      <c r="C63" s="48"/>
      <c r="D63" s="49"/>
      <c r="E63" s="48"/>
      <c r="F63" s="58">
        <v>49</v>
      </c>
      <c r="G63" s="59" t="s">
        <v>277</v>
      </c>
      <c r="H63" s="48"/>
      <c r="I63" s="49"/>
      <c r="K63" s="58">
        <v>49</v>
      </c>
      <c r="L63" s="59" t="s">
        <v>277</v>
      </c>
      <c r="M63" s="48"/>
      <c r="N63" s="49"/>
      <c r="P63" s="58">
        <v>49</v>
      </c>
      <c r="Q63" s="59" t="s">
        <v>277</v>
      </c>
      <c r="R63" s="48"/>
      <c r="S63" s="49"/>
    </row>
    <row r="64" spans="1:19">
      <c r="A64" s="58">
        <v>50</v>
      </c>
      <c r="B64" s="59" t="s">
        <v>278</v>
      </c>
      <c r="C64" s="48"/>
      <c r="D64" s="49"/>
      <c r="E64" s="48"/>
      <c r="F64" s="58">
        <v>50</v>
      </c>
      <c r="G64" s="59" t="s">
        <v>278</v>
      </c>
      <c r="H64" s="48"/>
      <c r="I64" s="49"/>
      <c r="K64" s="58">
        <v>50</v>
      </c>
      <c r="L64" s="59" t="s">
        <v>278</v>
      </c>
      <c r="M64" s="48"/>
      <c r="N64" s="49"/>
      <c r="P64" s="58">
        <v>50</v>
      </c>
      <c r="Q64" s="59" t="s">
        <v>278</v>
      </c>
      <c r="R64" s="48"/>
      <c r="S64" s="49"/>
    </row>
    <row r="65" spans="1:19">
      <c r="A65" s="58">
        <v>51</v>
      </c>
      <c r="B65" s="59" t="s">
        <v>279</v>
      </c>
      <c r="C65" s="48"/>
      <c r="D65" s="49"/>
      <c r="E65" s="48"/>
      <c r="F65" s="58">
        <v>51</v>
      </c>
      <c r="G65" s="59" t="s">
        <v>279</v>
      </c>
      <c r="H65" s="48"/>
      <c r="I65" s="49"/>
      <c r="K65" s="58">
        <v>51</v>
      </c>
      <c r="L65" s="59" t="s">
        <v>279</v>
      </c>
      <c r="M65" s="48"/>
      <c r="N65" s="49"/>
      <c r="P65" s="58">
        <v>51</v>
      </c>
      <c r="Q65" s="59" t="s">
        <v>279</v>
      </c>
      <c r="R65" s="48"/>
      <c r="S65" s="49"/>
    </row>
    <row r="66" spans="1:19">
      <c r="A66" s="58">
        <v>52</v>
      </c>
      <c r="B66" s="59" t="s">
        <v>280</v>
      </c>
      <c r="C66" s="48"/>
      <c r="D66" s="49"/>
      <c r="E66" s="48"/>
      <c r="F66" s="58">
        <v>52</v>
      </c>
      <c r="G66" s="59" t="s">
        <v>280</v>
      </c>
      <c r="H66" s="48"/>
      <c r="I66" s="49"/>
      <c r="K66" s="58">
        <v>52</v>
      </c>
      <c r="L66" s="59" t="s">
        <v>280</v>
      </c>
      <c r="M66" s="48"/>
      <c r="N66" s="49"/>
      <c r="P66" s="58">
        <v>52</v>
      </c>
      <c r="Q66" s="59" t="s">
        <v>280</v>
      </c>
      <c r="R66" s="48"/>
      <c r="S66" s="49"/>
    </row>
    <row r="67" spans="1:19">
      <c r="A67" s="58">
        <v>53</v>
      </c>
      <c r="B67" s="59" t="s">
        <v>281</v>
      </c>
      <c r="C67" s="48"/>
      <c r="D67" s="49"/>
      <c r="E67" s="48"/>
      <c r="F67" s="58">
        <v>53</v>
      </c>
      <c r="G67" s="59" t="s">
        <v>281</v>
      </c>
      <c r="H67" s="48"/>
      <c r="I67" s="49"/>
      <c r="K67" s="58">
        <v>53</v>
      </c>
      <c r="L67" s="59" t="s">
        <v>281</v>
      </c>
      <c r="M67" s="48"/>
      <c r="N67" s="49"/>
      <c r="P67" s="58">
        <v>53</v>
      </c>
      <c r="Q67" s="59" t="s">
        <v>281</v>
      </c>
      <c r="R67" s="48"/>
      <c r="S67" s="49"/>
    </row>
    <row r="68" spans="1:19">
      <c r="A68" s="58">
        <v>54</v>
      </c>
      <c r="B68" s="59" t="s">
        <v>282</v>
      </c>
      <c r="C68" s="48"/>
      <c r="D68" s="49"/>
      <c r="E68" s="48"/>
      <c r="F68" s="58">
        <v>54</v>
      </c>
      <c r="G68" s="59" t="s">
        <v>282</v>
      </c>
      <c r="H68" s="48"/>
      <c r="I68" s="49"/>
      <c r="K68" s="58">
        <v>54</v>
      </c>
      <c r="L68" s="59" t="s">
        <v>282</v>
      </c>
      <c r="M68" s="48"/>
      <c r="N68" s="49"/>
      <c r="P68" s="58">
        <v>54</v>
      </c>
      <c r="Q68" s="59" t="s">
        <v>282</v>
      </c>
      <c r="R68" s="48"/>
      <c r="S68" s="49"/>
    </row>
    <row r="69" spans="1:19">
      <c r="A69" s="58">
        <v>55</v>
      </c>
      <c r="B69" s="59" t="s">
        <v>283</v>
      </c>
      <c r="C69" s="48"/>
      <c r="D69" s="49"/>
      <c r="E69" s="48"/>
      <c r="F69" s="58">
        <v>55</v>
      </c>
      <c r="G69" s="59" t="s">
        <v>283</v>
      </c>
      <c r="H69" s="48"/>
      <c r="I69" s="49"/>
      <c r="K69" s="58">
        <v>55</v>
      </c>
      <c r="L69" s="59" t="s">
        <v>283</v>
      </c>
      <c r="M69" s="48"/>
      <c r="N69" s="49"/>
      <c r="P69" s="58">
        <v>55</v>
      </c>
      <c r="Q69" s="59" t="s">
        <v>283</v>
      </c>
      <c r="R69" s="48"/>
      <c r="S69" s="49"/>
    </row>
    <row r="70" spans="1:19">
      <c r="A70" s="58">
        <v>56</v>
      </c>
      <c r="B70" s="59" t="s">
        <v>284</v>
      </c>
      <c r="C70" s="48"/>
      <c r="D70" s="49"/>
      <c r="E70" s="48"/>
      <c r="F70" s="58">
        <v>56</v>
      </c>
      <c r="G70" s="59" t="s">
        <v>284</v>
      </c>
      <c r="H70" s="48"/>
      <c r="I70" s="49"/>
      <c r="K70" s="58">
        <v>56</v>
      </c>
      <c r="L70" s="59" t="s">
        <v>284</v>
      </c>
      <c r="M70" s="48"/>
      <c r="N70" s="49"/>
      <c r="P70" s="58">
        <v>56</v>
      </c>
      <c r="Q70" s="59" t="s">
        <v>284</v>
      </c>
      <c r="R70" s="48"/>
      <c r="S70" s="49"/>
    </row>
    <row r="71" spans="1:19">
      <c r="A71" s="58">
        <v>57</v>
      </c>
      <c r="B71" s="59" t="s">
        <v>285</v>
      </c>
      <c r="C71" s="48"/>
      <c r="D71" s="49"/>
      <c r="E71" s="48"/>
      <c r="F71" s="58">
        <v>57</v>
      </c>
      <c r="G71" s="59" t="s">
        <v>285</v>
      </c>
      <c r="H71" s="48"/>
      <c r="I71" s="49"/>
      <c r="K71" s="58">
        <v>57</v>
      </c>
      <c r="L71" s="59" t="s">
        <v>285</v>
      </c>
      <c r="M71" s="48"/>
      <c r="N71" s="49"/>
      <c r="P71" s="58">
        <v>57</v>
      </c>
      <c r="Q71" s="59" t="s">
        <v>285</v>
      </c>
      <c r="R71" s="48"/>
      <c r="S71" s="49"/>
    </row>
    <row r="72" spans="1:19">
      <c r="A72" s="58">
        <v>58</v>
      </c>
      <c r="B72" s="59" t="s">
        <v>286</v>
      </c>
      <c r="C72" s="48"/>
      <c r="D72" s="49"/>
      <c r="E72" s="48"/>
      <c r="F72" s="58">
        <v>58</v>
      </c>
      <c r="G72" s="59" t="s">
        <v>286</v>
      </c>
      <c r="H72" s="48"/>
      <c r="I72" s="49"/>
      <c r="K72" s="58">
        <v>58</v>
      </c>
      <c r="L72" s="59" t="s">
        <v>286</v>
      </c>
      <c r="M72" s="48"/>
      <c r="N72" s="49"/>
      <c r="P72" s="58">
        <v>58</v>
      </c>
      <c r="Q72" s="59" t="s">
        <v>286</v>
      </c>
      <c r="R72" s="48"/>
      <c r="S72" s="49"/>
    </row>
    <row r="73" spans="1:19">
      <c r="A73" s="58">
        <v>59</v>
      </c>
      <c r="B73" s="59" t="s">
        <v>287</v>
      </c>
      <c r="C73" s="48"/>
      <c r="D73" s="49"/>
      <c r="E73" s="48"/>
      <c r="F73" s="58">
        <v>59</v>
      </c>
      <c r="G73" s="59" t="s">
        <v>287</v>
      </c>
      <c r="H73" s="48"/>
      <c r="I73" s="49"/>
      <c r="K73" s="58">
        <v>59</v>
      </c>
      <c r="L73" s="59" t="s">
        <v>287</v>
      </c>
      <c r="M73" s="48"/>
      <c r="N73" s="49"/>
      <c r="P73" s="58">
        <v>59</v>
      </c>
      <c r="Q73" s="59" t="s">
        <v>287</v>
      </c>
      <c r="R73" s="48"/>
      <c r="S73" s="49"/>
    </row>
    <row r="74" spans="1:19">
      <c r="A74" s="58">
        <v>60</v>
      </c>
      <c r="B74" s="59" t="s">
        <v>288</v>
      </c>
      <c r="C74" s="48"/>
      <c r="D74" s="49"/>
      <c r="E74" s="48"/>
      <c r="F74" s="58">
        <v>60</v>
      </c>
      <c r="G74" s="59" t="s">
        <v>288</v>
      </c>
      <c r="H74" s="48"/>
      <c r="I74" s="49"/>
      <c r="K74" s="58">
        <v>60</v>
      </c>
      <c r="L74" s="59" t="s">
        <v>288</v>
      </c>
      <c r="M74" s="48"/>
      <c r="N74" s="49"/>
      <c r="P74" s="58">
        <v>60</v>
      </c>
      <c r="Q74" s="59" t="s">
        <v>288</v>
      </c>
      <c r="R74" s="48"/>
      <c r="S74" s="49"/>
    </row>
    <row r="75" spans="1:19">
      <c r="A75" s="58">
        <v>61</v>
      </c>
      <c r="B75" s="59" t="s">
        <v>289</v>
      </c>
      <c r="C75" s="48"/>
      <c r="D75" s="49"/>
      <c r="E75" s="48"/>
      <c r="F75" s="58">
        <v>61</v>
      </c>
      <c r="G75" s="59" t="s">
        <v>289</v>
      </c>
      <c r="H75" s="48"/>
      <c r="I75" s="49"/>
      <c r="K75" s="58">
        <v>61</v>
      </c>
      <c r="L75" s="59" t="s">
        <v>289</v>
      </c>
      <c r="M75" s="48"/>
      <c r="N75" s="49"/>
      <c r="P75" s="58">
        <v>61</v>
      </c>
      <c r="Q75" s="59" t="s">
        <v>289</v>
      </c>
      <c r="R75" s="48"/>
      <c r="S75" s="49"/>
    </row>
    <row r="76" spans="1:19">
      <c r="A76" s="58">
        <v>62</v>
      </c>
      <c r="B76" s="59" t="s">
        <v>290</v>
      </c>
      <c r="C76" s="48"/>
      <c r="D76" s="49"/>
      <c r="E76" s="48"/>
      <c r="F76" s="58">
        <v>62</v>
      </c>
      <c r="G76" s="59" t="s">
        <v>290</v>
      </c>
      <c r="H76" s="48"/>
      <c r="I76" s="49"/>
      <c r="K76" s="58">
        <v>62</v>
      </c>
      <c r="L76" s="59" t="s">
        <v>290</v>
      </c>
      <c r="M76" s="48"/>
      <c r="N76" s="49"/>
      <c r="P76" s="58">
        <v>62</v>
      </c>
      <c r="Q76" s="59" t="s">
        <v>290</v>
      </c>
      <c r="R76" s="48"/>
      <c r="S76" s="49"/>
    </row>
    <row r="77" spans="1:19">
      <c r="A77" s="58">
        <v>63</v>
      </c>
      <c r="B77" s="59" t="s">
        <v>291</v>
      </c>
      <c r="C77" s="48"/>
      <c r="D77" s="49"/>
      <c r="E77" s="48"/>
      <c r="F77" s="58">
        <v>63</v>
      </c>
      <c r="G77" s="59" t="s">
        <v>291</v>
      </c>
      <c r="H77" s="48"/>
      <c r="I77" s="49"/>
      <c r="K77" s="58">
        <v>63</v>
      </c>
      <c r="L77" s="59" t="s">
        <v>291</v>
      </c>
      <c r="M77" s="48"/>
      <c r="N77" s="49"/>
      <c r="P77" s="58">
        <v>63</v>
      </c>
      <c r="Q77" s="59" t="s">
        <v>291</v>
      </c>
      <c r="R77" s="48"/>
      <c r="S77" s="49"/>
    </row>
    <row r="78" spans="1:19">
      <c r="A78" s="58">
        <v>64</v>
      </c>
      <c r="B78" s="59" t="s">
        <v>292</v>
      </c>
      <c r="C78" s="48"/>
      <c r="D78" s="49"/>
      <c r="E78" s="48"/>
      <c r="F78" s="58">
        <v>64</v>
      </c>
      <c r="G78" s="59" t="s">
        <v>292</v>
      </c>
      <c r="H78" s="48"/>
      <c r="I78" s="49"/>
      <c r="K78" s="58">
        <v>64</v>
      </c>
      <c r="L78" s="59" t="s">
        <v>292</v>
      </c>
      <c r="M78" s="48"/>
      <c r="N78" s="49"/>
      <c r="P78" s="58">
        <v>64</v>
      </c>
      <c r="Q78" s="59" t="s">
        <v>292</v>
      </c>
      <c r="R78" s="48"/>
      <c r="S78" s="49"/>
    </row>
    <row r="79" spans="1:19">
      <c r="A79" s="58">
        <v>65</v>
      </c>
      <c r="B79" s="59" t="s">
        <v>293</v>
      </c>
      <c r="C79" s="48"/>
      <c r="D79" s="49"/>
      <c r="E79" s="48"/>
      <c r="F79" s="58">
        <v>65</v>
      </c>
      <c r="G79" s="59" t="s">
        <v>293</v>
      </c>
      <c r="H79" s="48"/>
      <c r="I79" s="49"/>
      <c r="K79" s="58">
        <v>65</v>
      </c>
      <c r="L79" s="59" t="s">
        <v>293</v>
      </c>
      <c r="M79" s="48"/>
      <c r="N79" s="49"/>
      <c r="P79" s="58">
        <v>65</v>
      </c>
      <c r="Q79" s="59" t="s">
        <v>293</v>
      </c>
      <c r="R79" s="48"/>
      <c r="S79" s="49"/>
    </row>
    <row r="80" spans="1:19">
      <c r="A80" s="58">
        <v>66</v>
      </c>
      <c r="B80" s="59" t="s">
        <v>294</v>
      </c>
      <c r="C80" s="48"/>
      <c r="D80" s="49"/>
      <c r="E80" s="48"/>
      <c r="F80" s="58">
        <v>66</v>
      </c>
      <c r="G80" s="59" t="s">
        <v>294</v>
      </c>
      <c r="H80" s="48"/>
      <c r="I80" s="49"/>
      <c r="K80" s="58">
        <v>66</v>
      </c>
      <c r="L80" s="59" t="s">
        <v>294</v>
      </c>
      <c r="M80" s="48"/>
      <c r="N80" s="49"/>
      <c r="P80" s="58">
        <v>66</v>
      </c>
      <c r="Q80" s="59" t="s">
        <v>294</v>
      </c>
      <c r="R80" s="48"/>
      <c r="S80" s="49"/>
    </row>
    <row r="81" spans="1:19">
      <c r="A81" s="58">
        <v>67</v>
      </c>
      <c r="B81" s="59" t="s">
        <v>295</v>
      </c>
      <c r="C81" s="48"/>
      <c r="D81" s="49"/>
      <c r="E81" s="48"/>
      <c r="F81" s="58">
        <v>67</v>
      </c>
      <c r="G81" s="59" t="s">
        <v>295</v>
      </c>
      <c r="H81" s="48"/>
      <c r="I81" s="49"/>
      <c r="K81" s="58">
        <v>67</v>
      </c>
      <c r="L81" s="59" t="s">
        <v>295</v>
      </c>
      <c r="M81" s="48"/>
      <c r="N81" s="49"/>
      <c r="P81" s="58">
        <v>67</v>
      </c>
      <c r="Q81" s="59" t="s">
        <v>295</v>
      </c>
      <c r="R81" s="48"/>
      <c r="S81" s="49"/>
    </row>
    <row r="82" spans="1:19">
      <c r="A82" s="58">
        <v>68</v>
      </c>
      <c r="B82" s="59" t="s">
        <v>296</v>
      </c>
      <c r="C82" s="48"/>
      <c r="D82" s="49"/>
      <c r="E82" s="48"/>
      <c r="F82" s="58">
        <v>68</v>
      </c>
      <c r="G82" s="59" t="s">
        <v>296</v>
      </c>
      <c r="H82" s="48"/>
      <c r="I82" s="49"/>
      <c r="K82" s="58">
        <v>68</v>
      </c>
      <c r="L82" s="59" t="s">
        <v>296</v>
      </c>
      <c r="M82" s="48"/>
      <c r="N82" s="49"/>
      <c r="P82" s="58">
        <v>68</v>
      </c>
      <c r="Q82" s="59" t="s">
        <v>296</v>
      </c>
      <c r="R82" s="48"/>
      <c r="S82" s="49"/>
    </row>
    <row r="83" spans="1:19">
      <c r="A83" s="58">
        <v>69</v>
      </c>
      <c r="B83" s="59" t="s">
        <v>297</v>
      </c>
      <c r="C83" s="48"/>
      <c r="D83" s="49"/>
      <c r="E83" s="48"/>
      <c r="F83" s="58">
        <v>69</v>
      </c>
      <c r="G83" s="59" t="s">
        <v>297</v>
      </c>
      <c r="H83" s="48"/>
      <c r="I83" s="49"/>
      <c r="K83" s="58">
        <v>69</v>
      </c>
      <c r="L83" s="59" t="s">
        <v>297</v>
      </c>
      <c r="M83" s="48"/>
      <c r="N83" s="49"/>
      <c r="P83" s="58">
        <v>69</v>
      </c>
      <c r="Q83" s="59" t="s">
        <v>297</v>
      </c>
      <c r="R83" s="48"/>
      <c r="S83" s="49"/>
    </row>
    <row r="84" spans="1:19">
      <c r="A84" s="58">
        <v>70</v>
      </c>
      <c r="B84" s="59" t="s">
        <v>298</v>
      </c>
      <c r="C84" s="48"/>
      <c r="D84" s="49"/>
      <c r="E84" s="48"/>
      <c r="F84" s="58">
        <v>70</v>
      </c>
      <c r="G84" s="59" t="s">
        <v>298</v>
      </c>
      <c r="H84" s="48"/>
      <c r="I84" s="49"/>
      <c r="K84" s="58">
        <v>70</v>
      </c>
      <c r="L84" s="59" t="s">
        <v>298</v>
      </c>
      <c r="M84" s="48"/>
      <c r="N84" s="49"/>
      <c r="P84" s="58">
        <v>70</v>
      </c>
      <c r="Q84" s="59" t="s">
        <v>298</v>
      </c>
      <c r="R84" s="48"/>
      <c r="S84" s="49"/>
    </row>
    <row r="85" spans="1:19">
      <c r="A85" s="58">
        <v>71</v>
      </c>
      <c r="B85" s="59" t="s">
        <v>299</v>
      </c>
      <c r="C85" s="48"/>
      <c r="D85" s="49"/>
      <c r="E85" s="48"/>
      <c r="F85" s="58">
        <v>71</v>
      </c>
      <c r="G85" s="59" t="s">
        <v>299</v>
      </c>
      <c r="H85" s="48"/>
      <c r="I85" s="49"/>
      <c r="K85" s="58">
        <v>71</v>
      </c>
      <c r="L85" s="59" t="s">
        <v>299</v>
      </c>
      <c r="M85" s="48"/>
      <c r="N85" s="49"/>
      <c r="P85" s="58">
        <v>71</v>
      </c>
      <c r="Q85" s="59" t="s">
        <v>299</v>
      </c>
      <c r="R85" s="48"/>
      <c r="S85" s="49"/>
    </row>
    <row r="86" spans="1:19">
      <c r="A86" s="58">
        <v>72</v>
      </c>
      <c r="B86" s="59" t="s">
        <v>300</v>
      </c>
      <c r="C86" s="48"/>
      <c r="D86" s="49"/>
      <c r="E86" s="48"/>
      <c r="F86" s="58">
        <v>72</v>
      </c>
      <c r="G86" s="59" t="s">
        <v>300</v>
      </c>
      <c r="H86" s="48"/>
      <c r="I86" s="49"/>
      <c r="K86" s="58">
        <v>72</v>
      </c>
      <c r="L86" s="59" t="s">
        <v>300</v>
      </c>
      <c r="M86" s="48"/>
      <c r="N86" s="49"/>
      <c r="P86" s="58">
        <v>72</v>
      </c>
      <c r="Q86" s="59" t="s">
        <v>300</v>
      </c>
      <c r="R86" s="48"/>
      <c r="S86" s="49"/>
    </row>
    <row r="87" spans="1:19">
      <c r="A87" s="58">
        <v>73</v>
      </c>
      <c r="B87" s="59" t="s">
        <v>301</v>
      </c>
      <c r="C87" s="48"/>
      <c r="D87" s="49"/>
      <c r="E87" s="48"/>
      <c r="F87" s="58">
        <v>73</v>
      </c>
      <c r="G87" s="59" t="s">
        <v>301</v>
      </c>
      <c r="H87" s="48"/>
      <c r="I87" s="49"/>
      <c r="K87" s="58">
        <v>73</v>
      </c>
      <c r="L87" s="59" t="s">
        <v>301</v>
      </c>
      <c r="M87" s="48"/>
      <c r="N87" s="49"/>
      <c r="P87" s="58">
        <v>73</v>
      </c>
      <c r="Q87" s="59" t="s">
        <v>301</v>
      </c>
      <c r="R87" s="48"/>
      <c r="S87" s="49"/>
    </row>
    <row r="88" spans="1:19">
      <c r="A88" s="58">
        <v>74</v>
      </c>
      <c r="B88" s="59" t="s">
        <v>302</v>
      </c>
      <c r="C88" s="48"/>
      <c r="D88" s="49"/>
      <c r="E88" s="48"/>
      <c r="F88" s="58">
        <v>74</v>
      </c>
      <c r="G88" s="59" t="s">
        <v>302</v>
      </c>
      <c r="H88" s="48"/>
      <c r="I88" s="49"/>
      <c r="K88" s="58">
        <v>74</v>
      </c>
      <c r="L88" s="59" t="s">
        <v>302</v>
      </c>
      <c r="M88" s="48"/>
      <c r="N88" s="49"/>
      <c r="P88" s="58">
        <v>74</v>
      </c>
      <c r="Q88" s="59" t="s">
        <v>302</v>
      </c>
      <c r="R88" s="48"/>
      <c r="S88" s="49"/>
    </row>
    <row r="89" spans="1:19">
      <c r="A89" s="58">
        <v>75</v>
      </c>
      <c r="B89" s="59" t="s">
        <v>303</v>
      </c>
      <c r="C89" s="48"/>
      <c r="D89" s="49"/>
      <c r="E89" s="48"/>
      <c r="F89" s="58">
        <v>75</v>
      </c>
      <c r="G89" s="59" t="s">
        <v>303</v>
      </c>
      <c r="H89" s="48"/>
      <c r="I89" s="49"/>
      <c r="K89" s="58">
        <v>75</v>
      </c>
      <c r="L89" s="59" t="s">
        <v>303</v>
      </c>
      <c r="M89" s="48"/>
      <c r="N89" s="49"/>
      <c r="P89" s="58">
        <v>75</v>
      </c>
      <c r="Q89" s="59" t="s">
        <v>303</v>
      </c>
      <c r="R89" s="48"/>
      <c r="S89" s="49"/>
    </row>
    <row r="90" spans="1:19">
      <c r="A90" s="58">
        <v>76</v>
      </c>
      <c r="B90" s="59" t="s">
        <v>304</v>
      </c>
      <c r="C90" s="48"/>
      <c r="D90" s="49"/>
      <c r="E90" s="48"/>
      <c r="F90" s="58">
        <v>76</v>
      </c>
      <c r="G90" s="59" t="s">
        <v>304</v>
      </c>
      <c r="H90" s="48"/>
      <c r="I90" s="49"/>
      <c r="K90" s="58">
        <v>76</v>
      </c>
      <c r="L90" s="59" t="s">
        <v>304</v>
      </c>
      <c r="M90" s="48"/>
      <c r="N90" s="49"/>
      <c r="P90" s="58">
        <v>76</v>
      </c>
      <c r="Q90" s="59" t="s">
        <v>304</v>
      </c>
      <c r="R90" s="48"/>
      <c r="S90" s="49"/>
    </row>
    <row r="91" spans="1:19">
      <c r="A91" s="58">
        <v>77</v>
      </c>
      <c r="B91" s="59" t="s">
        <v>305</v>
      </c>
      <c r="C91" s="48"/>
      <c r="D91" s="49"/>
      <c r="E91" s="48"/>
      <c r="F91" s="58">
        <v>77</v>
      </c>
      <c r="G91" s="59" t="s">
        <v>305</v>
      </c>
      <c r="H91" s="48"/>
      <c r="I91" s="49"/>
      <c r="K91" s="58">
        <v>77</v>
      </c>
      <c r="L91" s="59" t="s">
        <v>305</v>
      </c>
      <c r="M91" s="48"/>
      <c r="N91" s="49"/>
      <c r="P91" s="58">
        <v>77</v>
      </c>
      <c r="Q91" s="59" t="s">
        <v>305</v>
      </c>
      <c r="R91" s="48"/>
      <c r="S91" s="49"/>
    </row>
    <row r="92" spans="1:19">
      <c r="A92" s="58">
        <v>78</v>
      </c>
      <c r="B92" s="59" t="s">
        <v>306</v>
      </c>
      <c r="C92" s="48"/>
      <c r="D92" s="49"/>
      <c r="E92" s="48"/>
      <c r="F92" s="58">
        <v>78</v>
      </c>
      <c r="G92" s="59" t="s">
        <v>306</v>
      </c>
      <c r="H92" s="48"/>
      <c r="I92" s="49"/>
      <c r="K92" s="58">
        <v>78</v>
      </c>
      <c r="L92" s="59" t="s">
        <v>306</v>
      </c>
      <c r="M92" s="48"/>
      <c r="N92" s="49"/>
      <c r="P92" s="58">
        <v>78</v>
      </c>
      <c r="Q92" s="59" t="s">
        <v>306</v>
      </c>
      <c r="R92" s="48"/>
      <c r="S92" s="49"/>
    </row>
    <row r="93" spans="1:19">
      <c r="A93" s="58">
        <v>79</v>
      </c>
      <c r="B93" s="59" t="s">
        <v>307</v>
      </c>
      <c r="C93" s="48"/>
      <c r="D93" s="49"/>
      <c r="E93" s="48"/>
      <c r="F93" s="58">
        <v>79</v>
      </c>
      <c r="G93" s="59" t="s">
        <v>307</v>
      </c>
      <c r="H93" s="48"/>
      <c r="I93" s="49"/>
      <c r="K93" s="58">
        <v>79</v>
      </c>
      <c r="L93" s="59" t="s">
        <v>307</v>
      </c>
      <c r="M93" s="48"/>
      <c r="N93" s="49"/>
      <c r="P93" s="58">
        <v>79</v>
      </c>
      <c r="Q93" s="59" t="s">
        <v>307</v>
      </c>
      <c r="R93" s="48"/>
      <c r="S93" s="49"/>
    </row>
    <row r="94" spans="1:19">
      <c r="A94" s="58">
        <v>80</v>
      </c>
      <c r="B94" s="59" t="s">
        <v>308</v>
      </c>
      <c r="C94" s="48"/>
      <c r="D94" s="49"/>
      <c r="E94" s="48"/>
      <c r="F94" s="58">
        <v>80</v>
      </c>
      <c r="G94" s="59" t="s">
        <v>308</v>
      </c>
      <c r="H94" s="48"/>
      <c r="I94" s="49"/>
      <c r="K94" s="58">
        <v>80</v>
      </c>
      <c r="L94" s="59" t="s">
        <v>308</v>
      </c>
      <c r="M94" s="48"/>
      <c r="N94" s="49"/>
      <c r="P94" s="58">
        <v>80</v>
      </c>
      <c r="Q94" s="59" t="s">
        <v>308</v>
      </c>
      <c r="R94" s="48"/>
      <c r="S94" s="49"/>
    </row>
    <row r="95" spans="1:19">
      <c r="A95" s="58">
        <v>81</v>
      </c>
      <c r="B95" s="59" t="s">
        <v>309</v>
      </c>
      <c r="C95" s="48"/>
      <c r="D95" s="49"/>
      <c r="E95" s="48"/>
      <c r="F95" s="58">
        <v>81</v>
      </c>
      <c r="G95" s="59" t="s">
        <v>309</v>
      </c>
      <c r="H95" s="48"/>
      <c r="I95" s="49"/>
      <c r="K95" s="58">
        <v>81</v>
      </c>
      <c r="L95" s="59" t="s">
        <v>309</v>
      </c>
      <c r="M95" s="48"/>
      <c r="N95" s="49"/>
      <c r="P95" s="58">
        <v>81</v>
      </c>
      <c r="Q95" s="59" t="s">
        <v>309</v>
      </c>
      <c r="R95" s="48"/>
      <c r="S95" s="49"/>
    </row>
    <row r="96" spans="1:19">
      <c r="A96" s="58">
        <v>82</v>
      </c>
      <c r="B96" s="59" t="s">
        <v>310</v>
      </c>
      <c r="C96" s="48"/>
      <c r="D96" s="49"/>
      <c r="E96" s="48"/>
      <c r="F96" s="58">
        <v>82</v>
      </c>
      <c r="G96" s="59" t="s">
        <v>310</v>
      </c>
      <c r="H96" s="48"/>
      <c r="I96" s="49"/>
      <c r="K96" s="58">
        <v>82</v>
      </c>
      <c r="L96" s="59" t="s">
        <v>310</v>
      </c>
      <c r="M96" s="48"/>
      <c r="N96" s="49"/>
      <c r="P96" s="58">
        <v>82</v>
      </c>
      <c r="Q96" s="59" t="s">
        <v>310</v>
      </c>
      <c r="R96" s="48"/>
      <c r="S96" s="49"/>
    </row>
    <row r="97" spans="1:19">
      <c r="A97" s="58">
        <v>83</v>
      </c>
      <c r="B97" s="59" t="s">
        <v>311</v>
      </c>
      <c r="C97" s="48"/>
      <c r="D97" s="49"/>
      <c r="E97" s="48"/>
      <c r="F97" s="58">
        <v>83</v>
      </c>
      <c r="G97" s="59" t="s">
        <v>311</v>
      </c>
      <c r="H97" s="48"/>
      <c r="I97" s="49"/>
      <c r="K97" s="58">
        <v>83</v>
      </c>
      <c r="L97" s="59" t="s">
        <v>311</v>
      </c>
      <c r="M97" s="48"/>
      <c r="N97" s="49"/>
      <c r="P97" s="58">
        <v>83</v>
      </c>
      <c r="Q97" s="59" t="s">
        <v>311</v>
      </c>
      <c r="R97" s="48"/>
      <c r="S97" s="49"/>
    </row>
    <row r="98" spans="1:19">
      <c r="A98" s="58">
        <v>84</v>
      </c>
      <c r="B98" s="59" t="s">
        <v>312</v>
      </c>
      <c r="C98" s="48"/>
      <c r="D98" s="49"/>
      <c r="E98" s="48"/>
      <c r="F98" s="58">
        <v>84</v>
      </c>
      <c r="G98" s="59" t="s">
        <v>312</v>
      </c>
      <c r="H98" s="48"/>
      <c r="I98" s="49"/>
      <c r="K98" s="58">
        <v>84</v>
      </c>
      <c r="L98" s="59" t="s">
        <v>312</v>
      </c>
      <c r="M98" s="48"/>
      <c r="N98" s="49"/>
      <c r="P98" s="58">
        <v>84</v>
      </c>
      <c r="Q98" s="59" t="s">
        <v>312</v>
      </c>
      <c r="R98" s="48"/>
      <c r="S98" s="49"/>
    </row>
    <row r="99" spans="1:19">
      <c r="A99" s="58">
        <v>85</v>
      </c>
      <c r="B99" s="59" t="s">
        <v>313</v>
      </c>
      <c r="C99" s="48"/>
      <c r="D99" s="49"/>
      <c r="E99" s="48"/>
      <c r="F99" s="58">
        <v>85</v>
      </c>
      <c r="G99" s="59" t="s">
        <v>313</v>
      </c>
      <c r="H99" s="48"/>
      <c r="I99" s="49"/>
      <c r="K99" s="58">
        <v>85</v>
      </c>
      <c r="L99" s="59" t="s">
        <v>313</v>
      </c>
      <c r="M99" s="48"/>
      <c r="N99" s="49"/>
      <c r="P99" s="58">
        <v>85</v>
      </c>
      <c r="Q99" s="59" t="s">
        <v>313</v>
      </c>
      <c r="R99" s="48"/>
      <c r="S99" s="49"/>
    </row>
    <row r="100" spans="1:19">
      <c r="A100" s="58">
        <v>86</v>
      </c>
      <c r="B100" s="59" t="s">
        <v>314</v>
      </c>
      <c r="C100" s="48"/>
      <c r="D100" s="49"/>
      <c r="E100" s="48"/>
      <c r="F100" s="58">
        <v>86</v>
      </c>
      <c r="G100" s="59" t="s">
        <v>314</v>
      </c>
      <c r="H100" s="48"/>
      <c r="I100" s="49"/>
      <c r="K100" s="58">
        <v>86</v>
      </c>
      <c r="L100" s="59" t="s">
        <v>314</v>
      </c>
      <c r="M100" s="48"/>
      <c r="N100" s="49"/>
      <c r="P100" s="58">
        <v>86</v>
      </c>
      <c r="Q100" s="59" t="s">
        <v>314</v>
      </c>
      <c r="R100" s="48"/>
      <c r="S100" s="49"/>
    </row>
    <row r="101" spans="1:19">
      <c r="A101" s="58">
        <v>87</v>
      </c>
      <c r="B101" s="59" t="s">
        <v>315</v>
      </c>
      <c r="C101" s="48"/>
      <c r="D101" s="49"/>
      <c r="E101" s="48"/>
      <c r="F101" s="58">
        <v>87</v>
      </c>
      <c r="G101" s="59" t="s">
        <v>315</v>
      </c>
      <c r="H101" s="48"/>
      <c r="I101" s="49"/>
      <c r="K101" s="58">
        <v>87</v>
      </c>
      <c r="L101" s="59" t="s">
        <v>315</v>
      </c>
      <c r="M101" s="48"/>
      <c r="N101" s="49"/>
      <c r="P101" s="58">
        <v>87</v>
      </c>
      <c r="Q101" s="59" t="s">
        <v>315</v>
      </c>
      <c r="R101" s="48"/>
      <c r="S101" s="49"/>
    </row>
    <row r="102" spans="1:19">
      <c r="A102" s="58">
        <v>88</v>
      </c>
      <c r="B102" s="59" t="s">
        <v>316</v>
      </c>
      <c r="C102" s="48"/>
      <c r="D102" s="49"/>
      <c r="E102" s="48"/>
      <c r="F102" s="58">
        <v>88</v>
      </c>
      <c r="G102" s="59" t="s">
        <v>316</v>
      </c>
      <c r="H102" s="48"/>
      <c r="I102" s="49"/>
      <c r="K102" s="58">
        <v>88</v>
      </c>
      <c r="L102" s="59" t="s">
        <v>316</v>
      </c>
      <c r="M102" s="48"/>
      <c r="N102" s="49"/>
      <c r="P102" s="58">
        <v>88</v>
      </c>
      <c r="Q102" s="59" t="s">
        <v>316</v>
      </c>
      <c r="R102" s="48"/>
      <c r="S102" s="49"/>
    </row>
    <row r="103" spans="1:19">
      <c r="A103" s="58">
        <v>89</v>
      </c>
      <c r="B103" s="59" t="s">
        <v>317</v>
      </c>
      <c r="C103" s="48"/>
      <c r="D103" s="49"/>
      <c r="E103" s="48"/>
      <c r="F103" s="58">
        <v>89</v>
      </c>
      <c r="G103" s="59" t="s">
        <v>317</v>
      </c>
      <c r="H103" s="48"/>
      <c r="I103" s="49"/>
      <c r="K103" s="58">
        <v>89</v>
      </c>
      <c r="L103" s="59" t="s">
        <v>317</v>
      </c>
      <c r="M103" s="48"/>
      <c r="N103" s="49"/>
      <c r="P103" s="58">
        <v>89</v>
      </c>
      <c r="Q103" s="59" t="s">
        <v>317</v>
      </c>
      <c r="R103" s="48"/>
      <c r="S103" s="49"/>
    </row>
    <row r="104" spans="1:19">
      <c r="A104" s="58">
        <v>90</v>
      </c>
      <c r="B104" s="59" t="s">
        <v>318</v>
      </c>
      <c r="C104" s="48"/>
      <c r="D104" s="49"/>
      <c r="E104" s="48"/>
      <c r="F104" s="58">
        <v>90</v>
      </c>
      <c r="G104" s="59" t="s">
        <v>318</v>
      </c>
      <c r="H104" s="48"/>
      <c r="I104" s="49"/>
      <c r="K104" s="58">
        <v>90</v>
      </c>
      <c r="L104" s="59" t="s">
        <v>318</v>
      </c>
      <c r="M104" s="48"/>
      <c r="N104" s="49"/>
      <c r="P104" s="58">
        <v>90</v>
      </c>
      <c r="Q104" s="59" t="s">
        <v>318</v>
      </c>
      <c r="R104" s="48"/>
      <c r="S104" s="49"/>
    </row>
    <row r="105" spans="1:19">
      <c r="A105" s="58">
        <v>91</v>
      </c>
      <c r="B105" s="59" t="s">
        <v>319</v>
      </c>
      <c r="C105" s="48"/>
      <c r="D105" s="49"/>
      <c r="E105" s="48"/>
      <c r="F105" s="58">
        <v>91</v>
      </c>
      <c r="G105" s="59" t="s">
        <v>319</v>
      </c>
      <c r="H105" s="48"/>
      <c r="I105" s="49"/>
      <c r="K105" s="58">
        <v>91</v>
      </c>
      <c r="L105" s="59" t="s">
        <v>319</v>
      </c>
      <c r="M105" s="48"/>
      <c r="N105" s="49"/>
      <c r="P105" s="58">
        <v>91</v>
      </c>
      <c r="Q105" s="59" t="s">
        <v>319</v>
      </c>
      <c r="R105" s="48"/>
      <c r="S105" s="49"/>
    </row>
    <row r="106" spans="1:19">
      <c r="A106" s="58">
        <v>92</v>
      </c>
      <c r="B106" s="59" t="s">
        <v>320</v>
      </c>
      <c r="C106" s="48"/>
      <c r="D106" s="49"/>
      <c r="E106" s="48"/>
      <c r="F106" s="58">
        <v>92</v>
      </c>
      <c r="G106" s="59" t="s">
        <v>320</v>
      </c>
      <c r="H106" s="48"/>
      <c r="I106" s="49"/>
      <c r="K106" s="58">
        <v>92</v>
      </c>
      <c r="L106" s="59" t="s">
        <v>320</v>
      </c>
      <c r="M106" s="48"/>
      <c r="N106" s="49"/>
      <c r="P106" s="58">
        <v>92</v>
      </c>
      <c r="Q106" s="59" t="s">
        <v>320</v>
      </c>
      <c r="R106" s="48"/>
      <c r="S106" s="49"/>
    </row>
    <row r="107" spans="1:19">
      <c r="A107" s="58">
        <v>93</v>
      </c>
      <c r="B107" s="59" t="s">
        <v>321</v>
      </c>
      <c r="C107" s="48"/>
      <c r="D107" s="49"/>
      <c r="E107" s="48"/>
      <c r="F107" s="58">
        <v>93</v>
      </c>
      <c r="G107" s="59" t="s">
        <v>321</v>
      </c>
      <c r="H107" s="48"/>
      <c r="I107" s="49"/>
      <c r="K107" s="58">
        <v>93</v>
      </c>
      <c r="L107" s="59" t="s">
        <v>321</v>
      </c>
      <c r="M107" s="48"/>
      <c r="N107" s="49"/>
      <c r="P107" s="58">
        <v>93</v>
      </c>
      <c r="Q107" s="59" t="s">
        <v>321</v>
      </c>
      <c r="R107" s="48"/>
      <c r="S107" s="49"/>
    </row>
    <row r="108" spans="1:19">
      <c r="A108" s="58">
        <v>94</v>
      </c>
      <c r="B108" s="59" t="s">
        <v>322</v>
      </c>
      <c r="C108" s="48"/>
      <c r="D108" s="49"/>
      <c r="E108" s="48"/>
      <c r="F108" s="58">
        <v>94</v>
      </c>
      <c r="G108" s="59" t="s">
        <v>322</v>
      </c>
      <c r="H108" s="48"/>
      <c r="I108" s="49"/>
      <c r="K108" s="58">
        <v>94</v>
      </c>
      <c r="L108" s="59" t="s">
        <v>322</v>
      </c>
      <c r="M108" s="48"/>
      <c r="N108" s="49"/>
      <c r="P108" s="58">
        <v>94</v>
      </c>
      <c r="Q108" s="59" t="s">
        <v>322</v>
      </c>
      <c r="R108" s="48"/>
      <c r="S108" s="49"/>
    </row>
    <row r="109" spans="1:19">
      <c r="A109" s="58">
        <v>95</v>
      </c>
      <c r="B109" s="59" t="s">
        <v>323</v>
      </c>
      <c r="C109" s="48"/>
      <c r="D109" s="49"/>
      <c r="E109" s="48"/>
      <c r="F109" s="58">
        <v>95</v>
      </c>
      <c r="G109" s="59" t="s">
        <v>323</v>
      </c>
      <c r="H109" s="48"/>
      <c r="I109" s="49"/>
      <c r="K109" s="58">
        <v>95</v>
      </c>
      <c r="L109" s="59" t="s">
        <v>323</v>
      </c>
      <c r="M109" s="48"/>
      <c r="N109" s="49"/>
      <c r="P109" s="58">
        <v>95</v>
      </c>
      <c r="Q109" s="59" t="s">
        <v>323</v>
      </c>
      <c r="R109" s="48"/>
      <c r="S109" s="49"/>
    </row>
    <row r="110" spans="1:19">
      <c r="A110" s="58">
        <v>96</v>
      </c>
      <c r="B110" s="59" t="s">
        <v>324</v>
      </c>
      <c r="C110" s="48"/>
      <c r="D110" s="49"/>
      <c r="E110" s="48"/>
      <c r="F110" s="58">
        <v>96</v>
      </c>
      <c r="G110" s="59" t="s">
        <v>324</v>
      </c>
      <c r="H110" s="48"/>
      <c r="I110" s="49"/>
      <c r="K110" s="58">
        <v>96</v>
      </c>
      <c r="L110" s="59" t="s">
        <v>324</v>
      </c>
      <c r="M110" s="48"/>
      <c r="N110" s="49"/>
      <c r="P110" s="58">
        <v>96</v>
      </c>
      <c r="Q110" s="59" t="s">
        <v>324</v>
      </c>
      <c r="R110" s="48"/>
      <c r="S110" s="49"/>
    </row>
    <row r="111" spans="1:19">
      <c r="A111" s="58">
        <v>97</v>
      </c>
      <c r="B111" s="59" t="s">
        <v>325</v>
      </c>
      <c r="C111" s="48"/>
      <c r="D111" s="49"/>
      <c r="E111" s="48"/>
      <c r="F111" s="58">
        <v>97</v>
      </c>
      <c r="G111" s="59" t="s">
        <v>325</v>
      </c>
      <c r="H111" s="48"/>
      <c r="I111" s="49"/>
      <c r="K111" s="58">
        <v>97</v>
      </c>
      <c r="L111" s="59" t="s">
        <v>325</v>
      </c>
      <c r="M111" s="48"/>
      <c r="N111" s="49"/>
      <c r="P111" s="58">
        <v>97</v>
      </c>
      <c r="Q111" s="59" t="s">
        <v>325</v>
      </c>
      <c r="R111" s="48"/>
      <c r="S111" s="49"/>
    </row>
    <row r="112" spans="1:19">
      <c r="A112" s="58">
        <v>98</v>
      </c>
      <c r="B112" s="59" t="s">
        <v>326</v>
      </c>
      <c r="C112" s="48"/>
      <c r="D112" s="49"/>
      <c r="E112" s="48"/>
      <c r="F112" s="58">
        <v>98</v>
      </c>
      <c r="G112" s="59" t="s">
        <v>326</v>
      </c>
      <c r="H112" s="48"/>
      <c r="I112" s="49"/>
      <c r="K112" s="58">
        <v>98</v>
      </c>
      <c r="L112" s="59" t="s">
        <v>326</v>
      </c>
      <c r="M112" s="48"/>
      <c r="N112" s="49"/>
      <c r="P112" s="58">
        <v>98</v>
      </c>
      <c r="Q112" s="59" t="s">
        <v>326</v>
      </c>
      <c r="R112" s="48"/>
      <c r="S112" s="49"/>
    </row>
    <row r="113" spans="1:19">
      <c r="A113" s="58">
        <v>99</v>
      </c>
      <c r="B113" s="59" t="s">
        <v>327</v>
      </c>
      <c r="C113" s="48"/>
      <c r="D113" s="49"/>
      <c r="E113" s="48"/>
      <c r="F113" s="58">
        <v>99</v>
      </c>
      <c r="G113" s="59" t="s">
        <v>327</v>
      </c>
      <c r="H113" s="48"/>
      <c r="I113" s="49"/>
      <c r="K113" s="58">
        <v>99</v>
      </c>
      <c r="L113" s="59" t="s">
        <v>327</v>
      </c>
      <c r="M113" s="48"/>
      <c r="N113" s="49"/>
      <c r="P113" s="58">
        <v>99</v>
      </c>
      <c r="Q113" s="59" t="s">
        <v>327</v>
      </c>
      <c r="R113" s="48"/>
      <c r="S113" s="49"/>
    </row>
    <row r="114" spans="1:19" ht="13.5" thickBot="1">
      <c r="A114" s="61">
        <v>100</v>
      </c>
      <c r="B114" s="62" t="s">
        <v>328</v>
      </c>
      <c r="C114" s="63"/>
      <c r="D114" s="64"/>
      <c r="E114" s="48"/>
      <c r="F114" s="61">
        <v>100</v>
      </c>
      <c r="G114" s="62" t="s">
        <v>328</v>
      </c>
      <c r="H114" s="63"/>
      <c r="I114" s="64"/>
      <c r="K114" s="61">
        <v>100</v>
      </c>
      <c r="L114" s="62" t="s">
        <v>328</v>
      </c>
      <c r="M114" s="63"/>
      <c r="N114" s="64"/>
      <c r="P114" s="61">
        <v>100</v>
      </c>
      <c r="Q114" s="62" t="s">
        <v>328</v>
      </c>
      <c r="R114" s="63"/>
      <c r="S114" s="64"/>
    </row>
    <row r="120" spans="1:19">
      <c r="A120" s="65" t="s">
        <v>329</v>
      </c>
    </row>
    <row r="121" spans="1:19" ht="13.5" thickBot="1"/>
    <row r="122" spans="1:19" ht="13.5" thickBot="1">
      <c r="A122" s="39"/>
      <c r="B122" s="40"/>
      <c r="C122" s="40"/>
      <c r="D122" s="41"/>
    </row>
    <row r="123" spans="1:19" ht="13.5" thickBot="1">
      <c r="A123" s="42"/>
      <c r="D123" s="43"/>
    </row>
    <row r="124" spans="1:19" ht="15.75" thickBot="1">
      <c r="A124" s="1404" t="e">
        <v>#REF!</v>
      </c>
      <c r="B124" s="1405"/>
      <c r="C124" s="45"/>
      <c r="D124" s="46"/>
    </row>
    <row r="125" spans="1:19">
      <c r="A125" s="1402"/>
      <c r="B125" s="1403"/>
      <c r="C125" s="45"/>
      <c r="D125" s="46"/>
    </row>
    <row r="126" spans="1:19">
      <c r="A126" s="47"/>
      <c r="B126" s="48"/>
      <c r="C126" s="48"/>
      <c r="D126" s="49"/>
    </row>
    <row r="127" spans="1:19">
      <c r="A127" s="1393" t="e">
        <f>IF(OR((A124&gt;9999999999),(A124&lt;0)),"Invalid Entry - More than 1000 crore OR -ve value",IF(A124=0, "",+CONCATENATE(U123,B134,D134,B133,D133,B132,D132,B131,D131,B130,D130,B129," Only")))</f>
        <v>#REF!</v>
      </c>
      <c r="B127" s="1394"/>
      <c r="C127" s="1394"/>
      <c r="D127" s="1395"/>
    </row>
    <row r="128" spans="1:19">
      <c r="A128" s="47"/>
      <c r="B128" s="48"/>
      <c r="C128" s="48"/>
      <c r="D128" s="49"/>
    </row>
    <row r="129" spans="1:4">
      <c r="A129" s="50" t="e">
        <f>-INT(A124/100)*100+ROUND(A124,0)</f>
        <v>#REF!</v>
      </c>
      <c r="B129" s="48" t="e">
        <f t="shared" ref="B129:B134" si="6">IF(A129=0,"",LOOKUP(A129,$A$15:$A$114,$B$15:$B$114))</f>
        <v>#REF!</v>
      </c>
      <c r="C129" s="48"/>
      <c r="D129" s="51"/>
    </row>
    <row r="130" spans="1:4">
      <c r="A130" s="50" t="e">
        <f>-INT(A124/1000)*10+INT(A124/100)</f>
        <v>#REF!</v>
      </c>
      <c r="B130" s="48" t="e">
        <f t="shared" si="6"/>
        <v>#REF!</v>
      </c>
      <c r="C130" s="48"/>
      <c r="D130" s="51" t="e">
        <f>+IF(B130="",""," Hundred ")</f>
        <v>#REF!</v>
      </c>
    </row>
    <row r="131" spans="1:4">
      <c r="A131" s="50" t="e">
        <f>-INT(A124/100000)*100+INT(A124/1000)</f>
        <v>#REF!</v>
      </c>
      <c r="B131" s="48" t="e">
        <f t="shared" si="6"/>
        <v>#REF!</v>
      </c>
      <c r="C131" s="48"/>
      <c r="D131" s="51" t="e">
        <f>IF((B131=""),IF(C131="",""," Thousand ")," Thousand ")</f>
        <v>#REF!</v>
      </c>
    </row>
    <row r="132" spans="1:4">
      <c r="A132" s="50" t="e">
        <f>-INT(A124/10000000)*100+INT(A124/100000)</f>
        <v>#REF!</v>
      </c>
      <c r="B132" s="48" t="e">
        <f t="shared" si="6"/>
        <v>#REF!</v>
      </c>
      <c r="C132" s="48"/>
      <c r="D132" s="51" t="e">
        <f>IF((B132=""),IF(C132="",""," Lac ")," Lac ")</f>
        <v>#REF!</v>
      </c>
    </row>
    <row r="133" spans="1:4">
      <c r="A133" s="50" t="e">
        <f>-INT(A124/1000000000)*100+INT(A124/10000000)</f>
        <v>#REF!</v>
      </c>
      <c r="B133" s="55" t="e">
        <f t="shared" si="6"/>
        <v>#REF!</v>
      </c>
      <c r="C133" s="48"/>
      <c r="D133" s="51" t="e">
        <f>IF((B133=""),IF(C133="",""," Crore ")," Crore ")</f>
        <v>#REF!</v>
      </c>
    </row>
    <row r="134" spans="1:4">
      <c r="A134" s="56" t="e">
        <f>-INT(A124/10000000000)*1000+INT(A124/1000000000)</f>
        <v>#REF!</v>
      </c>
      <c r="B134" s="55" t="e">
        <f t="shared" si="6"/>
        <v>#REF!</v>
      </c>
      <c r="C134" s="48"/>
      <c r="D134" s="51" t="e">
        <f>IF((B134=""),IF(C134="",""," Hundred ")," Hundred ")</f>
        <v>#REF!</v>
      </c>
    </row>
    <row r="135" spans="1:4">
      <c r="A135" s="57"/>
      <c r="B135" s="48"/>
      <c r="C135" s="48"/>
      <c r="D135" s="49"/>
    </row>
    <row r="136" spans="1:4">
      <c r="A136" s="58">
        <v>1</v>
      </c>
      <c r="B136" s="59" t="s">
        <v>226</v>
      </c>
      <c r="C136" s="48"/>
      <c r="D136" s="49"/>
    </row>
    <row r="137" spans="1:4">
      <c r="A137" s="58">
        <v>2</v>
      </c>
      <c r="B137" s="59" t="s">
        <v>227</v>
      </c>
      <c r="C137" s="48"/>
      <c r="D137" s="49"/>
    </row>
    <row r="138" spans="1:4">
      <c r="A138" s="58">
        <v>3</v>
      </c>
      <c r="B138" s="59" t="s">
        <v>228</v>
      </c>
      <c r="C138" s="48"/>
      <c r="D138" s="49"/>
    </row>
    <row r="139" spans="1:4">
      <c r="A139" s="58">
        <v>4</v>
      </c>
      <c r="B139" s="59" t="s">
        <v>229</v>
      </c>
      <c r="C139" s="48"/>
      <c r="D139" s="49"/>
    </row>
    <row r="140" spans="1:4">
      <c r="A140" s="58">
        <v>5</v>
      </c>
      <c r="B140" s="59" t="s">
        <v>230</v>
      </c>
      <c r="C140" s="48"/>
      <c r="D140" s="49"/>
    </row>
    <row r="141" spans="1:4">
      <c r="A141" s="58">
        <v>6</v>
      </c>
      <c r="B141" s="59" t="s">
        <v>231</v>
      </c>
      <c r="C141" s="48"/>
      <c r="D141" s="49"/>
    </row>
    <row r="142" spans="1:4">
      <c r="A142" s="58">
        <v>7</v>
      </c>
      <c r="B142" s="59" t="s">
        <v>232</v>
      </c>
      <c r="C142" s="48"/>
      <c r="D142" s="49"/>
    </row>
    <row r="143" spans="1:4">
      <c r="A143" s="58">
        <v>8</v>
      </c>
      <c r="B143" s="59" t="s">
        <v>233</v>
      </c>
      <c r="C143" s="48"/>
      <c r="D143" s="49"/>
    </row>
    <row r="144" spans="1:4">
      <c r="A144" s="58">
        <v>9</v>
      </c>
      <c r="B144" s="59" t="s">
        <v>234</v>
      </c>
      <c r="C144" s="48"/>
      <c r="D144" s="49"/>
    </row>
    <row r="145" spans="1:4">
      <c r="A145" s="58">
        <v>10</v>
      </c>
      <c r="B145" s="59" t="s">
        <v>235</v>
      </c>
      <c r="C145" s="48"/>
      <c r="D145" s="49"/>
    </row>
    <row r="146" spans="1:4">
      <c r="A146" s="58">
        <v>11</v>
      </c>
      <c r="B146" s="59" t="s">
        <v>236</v>
      </c>
      <c r="C146" s="48"/>
      <c r="D146" s="49"/>
    </row>
    <row r="147" spans="1:4">
      <c r="A147" s="58">
        <v>12</v>
      </c>
      <c r="B147" s="59" t="s">
        <v>237</v>
      </c>
      <c r="C147" s="48"/>
      <c r="D147" s="49"/>
    </row>
    <row r="148" spans="1:4">
      <c r="A148" s="58">
        <v>13</v>
      </c>
      <c r="B148" s="59" t="s">
        <v>238</v>
      </c>
      <c r="C148" s="48"/>
      <c r="D148" s="49"/>
    </row>
    <row r="149" spans="1:4">
      <c r="A149" s="58">
        <v>14</v>
      </c>
      <c r="B149" s="59" t="s">
        <v>239</v>
      </c>
      <c r="C149" s="48"/>
      <c r="D149" s="49"/>
    </row>
    <row r="150" spans="1:4">
      <c r="A150" s="58">
        <v>15</v>
      </c>
      <c r="B150" s="59" t="s">
        <v>240</v>
      </c>
      <c r="C150" s="48"/>
      <c r="D150" s="49"/>
    </row>
    <row r="151" spans="1:4">
      <c r="A151" s="58">
        <v>16</v>
      </c>
      <c r="B151" s="59" t="s">
        <v>241</v>
      </c>
      <c r="C151" s="48"/>
      <c r="D151" s="49"/>
    </row>
    <row r="152" spans="1:4">
      <c r="A152" s="58">
        <v>17</v>
      </c>
      <c r="B152" s="59" t="s">
        <v>243</v>
      </c>
      <c r="C152" s="48"/>
      <c r="D152" s="49"/>
    </row>
    <row r="153" spans="1:4">
      <c r="A153" s="58">
        <v>18</v>
      </c>
      <c r="B153" s="59" t="s">
        <v>245</v>
      </c>
      <c r="C153" s="48"/>
      <c r="D153" s="49"/>
    </row>
    <row r="154" spans="1:4">
      <c r="A154" s="58">
        <v>19</v>
      </c>
      <c r="B154" s="59" t="s">
        <v>247</v>
      </c>
      <c r="C154" s="48"/>
      <c r="D154" s="49"/>
    </row>
    <row r="155" spans="1:4">
      <c r="A155" s="58">
        <v>20</v>
      </c>
      <c r="B155" s="59" t="s">
        <v>248</v>
      </c>
      <c r="C155" s="48"/>
      <c r="D155" s="49"/>
    </row>
    <row r="156" spans="1:4">
      <c r="A156" s="58">
        <v>21</v>
      </c>
      <c r="B156" s="59" t="s">
        <v>249</v>
      </c>
      <c r="C156" s="48"/>
      <c r="D156" s="49"/>
    </row>
    <row r="157" spans="1:4">
      <c r="A157" s="58">
        <v>22</v>
      </c>
      <c r="B157" s="59" t="s">
        <v>250</v>
      </c>
      <c r="C157" s="48"/>
      <c r="D157" s="49"/>
    </row>
    <row r="158" spans="1:4">
      <c r="A158" s="58">
        <v>23</v>
      </c>
      <c r="B158" s="59" t="s">
        <v>251</v>
      </c>
      <c r="C158" s="48"/>
      <c r="D158" s="49"/>
    </row>
    <row r="159" spans="1:4">
      <c r="A159" s="58">
        <v>24</v>
      </c>
      <c r="B159" s="59" t="s">
        <v>252</v>
      </c>
      <c r="C159" s="48"/>
      <c r="D159" s="49"/>
    </row>
    <row r="160" spans="1:4">
      <c r="A160" s="58">
        <v>25</v>
      </c>
      <c r="B160" s="59" t="s">
        <v>253</v>
      </c>
      <c r="C160" s="48"/>
      <c r="D160" s="49"/>
    </row>
    <row r="161" spans="1:4">
      <c r="A161" s="58">
        <v>26</v>
      </c>
      <c r="B161" s="59" t="s">
        <v>254</v>
      </c>
      <c r="C161" s="48"/>
      <c r="D161" s="49"/>
    </row>
    <row r="162" spans="1:4">
      <c r="A162" s="58">
        <v>27</v>
      </c>
      <c r="B162" s="59" t="s">
        <v>255</v>
      </c>
      <c r="C162" s="48"/>
      <c r="D162" s="49"/>
    </row>
    <row r="163" spans="1:4">
      <c r="A163" s="58">
        <v>28</v>
      </c>
      <c r="B163" s="59" t="s">
        <v>256</v>
      </c>
      <c r="C163" s="48"/>
      <c r="D163" s="49"/>
    </row>
    <row r="164" spans="1:4">
      <c r="A164" s="58">
        <v>29</v>
      </c>
      <c r="B164" s="59" t="s">
        <v>257</v>
      </c>
      <c r="C164" s="48"/>
      <c r="D164" s="49"/>
    </row>
    <row r="165" spans="1:4">
      <c r="A165" s="58">
        <v>30</v>
      </c>
      <c r="B165" s="59" t="s">
        <v>258</v>
      </c>
      <c r="C165" s="48"/>
      <c r="D165" s="49"/>
    </row>
    <row r="166" spans="1:4">
      <c r="A166" s="58">
        <v>31</v>
      </c>
      <c r="B166" s="59" t="s">
        <v>259</v>
      </c>
      <c r="C166" s="48"/>
      <c r="D166" s="49"/>
    </row>
    <row r="167" spans="1:4">
      <c r="A167" s="58">
        <v>32</v>
      </c>
      <c r="B167" s="59" t="s">
        <v>260</v>
      </c>
      <c r="C167" s="48"/>
      <c r="D167" s="49"/>
    </row>
    <row r="168" spans="1:4">
      <c r="A168" s="58">
        <v>33</v>
      </c>
      <c r="B168" s="59" t="s">
        <v>261</v>
      </c>
      <c r="C168" s="48"/>
      <c r="D168" s="49"/>
    </row>
    <row r="169" spans="1:4">
      <c r="A169" s="58">
        <v>34</v>
      </c>
      <c r="B169" s="59" t="s">
        <v>262</v>
      </c>
      <c r="C169" s="48"/>
      <c r="D169" s="49"/>
    </row>
    <row r="170" spans="1:4">
      <c r="A170" s="58">
        <v>35</v>
      </c>
      <c r="B170" s="59" t="s">
        <v>263</v>
      </c>
      <c r="C170" s="48"/>
      <c r="D170" s="49"/>
    </row>
    <row r="171" spans="1:4">
      <c r="A171" s="58">
        <v>36</v>
      </c>
      <c r="B171" s="59" t="s">
        <v>264</v>
      </c>
      <c r="C171" s="48"/>
      <c r="D171" s="49"/>
    </row>
    <row r="172" spans="1:4">
      <c r="A172" s="58">
        <v>37</v>
      </c>
      <c r="B172" s="59" t="s">
        <v>265</v>
      </c>
      <c r="C172" s="48"/>
      <c r="D172" s="49"/>
    </row>
    <row r="173" spans="1:4">
      <c r="A173" s="58">
        <v>38</v>
      </c>
      <c r="B173" s="59" t="s">
        <v>266</v>
      </c>
      <c r="C173" s="48"/>
      <c r="D173" s="49"/>
    </row>
    <row r="174" spans="1:4">
      <c r="A174" s="58">
        <v>39</v>
      </c>
      <c r="B174" s="59" t="s">
        <v>267</v>
      </c>
      <c r="C174" s="48"/>
      <c r="D174" s="49"/>
    </row>
    <row r="175" spans="1:4">
      <c r="A175" s="58">
        <v>40</v>
      </c>
      <c r="B175" s="59" t="s">
        <v>268</v>
      </c>
      <c r="C175" s="48"/>
      <c r="D175" s="49"/>
    </row>
    <row r="176" spans="1:4">
      <c r="A176" s="58">
        <v>41</v>
      </c>
      <c r="B176" s="59" t="s">
        <v>269</v>
      </c>
      <c r="C176" s="48"/>
      <c r="D176" s="49"/>
    </row>
    <row r="177" spans="1:4">
      <c r="A177" s="58">
        <v>42</v>
      </c>
      <c r="B177" s="59" t="s">
        <v>270</v>
      </c>
      <c r="C177" s="48"/>
      <c r="D177" s="49"/>
    </row>
    <row r="178" spans="1:4">
      <c r="A178" s="58">
        <v>43</v>
      </c>
      <c r="B178" s="59" t="s">
        <v>271</v>
      </c>
      <c r="C178" s="48"/>
      <c r="D178" s="49"/>
    </row>
    <row r="179" spans="1:4">
      <c r="A179" s="58">
        <v>44</v>
      </c>
      <c r="B179" s="59" t="s">
        <v>272</v>
      </c>
      <c r="C179" s="48"/>
      <c r="D179" s="49"/>
    </row>
    <row r="180" spans="1:4">
      <c r="A180" s="58">
        <v>45</v>
      </c>
      <c r="B180" s="59" t="s">
        <v>273</v>
      </c>
      <c r="C180" s="48"/>
      <c r="D180" s="49"/>
    </row>
    <row r="181" spans="1:4">
      <c r="A181" s="58">
        <v>46</v>
      </c>
      <c r="B181" s="59" t="s">
        <v>274</v>
      </c>
      <c r="C181" s="48"/>
      <c r="D181" s="49"/>
    </row>
    <row r="182" spans="1:4">
      <c r="A182" s="58">
        <v>47</v>
      </c>
      <c r="B182" s="59" t="s">
        <v>275</v>
      </c>
      <c r="C182" s="48"/>
      <c r="D182" s="49"/>
    </row>
    <row r="183" spans="1:4">
      <c r="A183" s="58">
        <v>48</v>
      </c>
      <c r="B183" s="59" t="s">
        <v>276</v>
      </c>
      <c r="C183" s="48"/>
      <c r="D183" s="49"/>
    </row>
    <row r="184" spans="1:4">
      <c r="A184" s="58">
        <v>49</v>
      </c>
      <c r="B184" s="59" t="s">
        <v>277</v>
      </c>
      <c r="C184" s="48"/>
      <c r="D184" s="49"/>
    </row>
    <row r="185" spans="1:4">
      <c r="A185" s="58">
        <v>50</v>
      </c>
      <c r="B185" s="59" t="s">
        <v>278</v>
      </c>
      <c r="C185" s="48"/>
      <c r="D185" s="49"/>
    </row>
    <row r="186" spans="1:4">
      <c r="A186" s="58">
        <v>51</v>
      </c>
      <c r="B186" s="59" t="s">
        <v>279</v>
      </c>
      <c r="C186" s="48"/>
      <c r="D186" s="49"/>
    </row>
    <row r="187" spans="1:4">
      <c r="A187" s="58">
        <v>52</v>
      </c>
      <c r="B187" s="59" t="s">
        <v>280</v>
      </c>
      <c r="C187" s="48"/>
      <c r="D187" s="49"/>
    </row>
    <row r="188" spans="1:4">
      <c r="A188" s="58">
        <v>53</v>
      </c>
      <c r="B188" s="59" t="s">
        <v>281</v>
      </c>
      <c r="C188" s="48"/>
      <c r="D188" s="49"/>
    </row>
    <row r="189" spans="1:4">
      <c r="A189" s="58">
        <v>54</v>
      </c>
      <c r="B189" s="59" t="s">
        <v>282</v>
      </c>
      <c r="C189" s="48"/>
      <c r="D189" s="49"/>
    </row>
    <row r="190" spans="1:4">
      <c r="A190" s="58">
        <v>55</v>
      </c>
      <c r="B190" s="59" t="s">
        <v>283</v>
      </c>
      <c r="C190" s="48"/>
      <c r="D190" s="49"/>
    </row>
    <row r="191" spans="1:4">
      <c r="A191" s="58">
        <v>56</v>
      </c>
      <c r="B191" s="59" t="s">
        <v>284</v>
      </c>
      <c r="C191" s="48"/>
      <c r="D191" s="49"/>
    </row>
    <row r="192" spans="1:4">
      <c r="A192" s="58">
        <v>57</v>
      </c>
      <c r="B192" s="59" t="s">
        <v>285</v>
      </c>
      <c r="C192" s="48"/>
      <c r="D192" s="49"/>
    </row>
    <row r="193" spans="1:4">
      <c r="A193" s="58">
        <v>58</v>
      </c>
      <c r="B193" s="59" t="s">
        <v>286</v>
      </c>
      <c r="C193" s="48"/>
      <c r="D193" s="49"/>
    </row>
    <row r="194" spans="1:4">
      <c r="A194" s="58">
        <v>59</v>
      </c>
      <c r="B194" s="59" t="s">
        <v>287</v>
      </c>
      <c r="C194" s="48"/>
      <c r="D194" s="49"/>
    </row>
    <row r="195" spans="1:4">
      <c r="A195" s="58">
        <v>60</v>
      </c>
      <c r="B195" s="59" t="s">
        <v>288</v>
      </c>
      <c r="C195" s="48"/>
      <c r="D195" s="49"/>
    </row>
    <row r="196" spans="1:4">
      <c r="A196" s="58">
        <v>61</v>
      </c>
      <c r="B196" s="59" t="s">
        <v>289</v>
      </c>
      <c r="C196" s="48"/>
      <c r="D196" s="49"/>
    </row>
    <row r="197" spans="1:4">
      <c r="A197" s="58">
        <v>62</v>
      </c>
      <c r="B197" s="59" t="s">
        <v>290</v>
      </c>
      <c r="C197" s="48"/>
      <c r="D197" s="49"/>
    </row>
    <row r="198" spans="1:4">
      <c r="A198" s="58">
        <v>63</v>
      </c>
      <c r="B198" s="59" t="s">
        <v>291</v>
      </c>
      <c r="C198" s="48"/>
      <c r="D198" s="49"/>
    </row>
    <row r="199" spans="1:4">
      <c r="A199" s="58">
        <v>64</v>
      </c>
      <c r="B199" s="59" t="s">
        <v>292</v>
      </c>
      <c r="C199" s="48"/>
      <c r="D199" s="49"/>
    </row>
    <row r="200" spans="1:4">
      <c r="A200" s="58">
        <v>65</v>
      </c>
      <c r="B200" s="59" t="s">
        <v>293</v>
      </c>
      <c r="C200" s="48"/>
      <c r="D200" s="49"/>
    </row>
    <row r="201" spans="1:4">
      <c r="A201" s="58">
        <v>66</v>
      </c>
      <c r="B201" s="59" t="s">
        <v>294</v>
      </c>
      <c r="C201" s="48"/>
      <c r="D201" s="49"/>
    </row>
    <row r="202" spans="1:4">
      <c r="A202" s="58">
        <v>67</v>
      </c>
      <c r="B202" s="59" t="s">
        <v>295</v>
      </c>
      <c r="C202" s="48"/>
      <c r="D202" s="49"/>
    </row>
    <row r="203" spans="1:4">
      <c r="A203" s="58">
        <v>68</v>
      </c>
      <c r="B203" s="59" t="s">
        <v>296</v>
      </c>
      <c r="C203" s="48"/>
      <c r="D203" s="49"/>
    </row>
    <row r="204" spans="1:4">
      <c r="A204" s="58">
        <v>69</v>
      </c>
      <c r="B204" s="59" t="s">
        <v>297</v>
      </c>
      <c r="C204" s="48"/>
      <c r="D204" s="49"/>
    </row>
    <row r="205" spans="1:4">
      <c r="A205" s="58">
        <v>70</v>
      </c>
      <c r="B205" s="59" t="s">
        <v>298</v>
      </c>
      <c r="C205" s="48"/>
      <c r="D205" s="49"/>
    </row>
    <row r="206" spans="1:4">
      <c r="A206" s="58">
        <v>71</v>
      </c>
      <c r="B206" s="59" t="s">
        <v>299</v>
      </c>
      <c r="C206" s="48"/>
      <c r="D206" s="49"/>
    </row>
    <row r="207" spans="1:4">
      <c r="A207" s="58">
        <v>72</v>
      </c>
      <c r="B207" s="59" t="s">
        <v>300</v>
      </c>
      <c r="C207" s="48"/>
      <c r="D207" s="49"/>
    </row>
    <row r="208" spans="1:4">
      <c r="A208" s="58">
        <v>73</v>
      </c>
      <c r="B208" s="59" t="s">
        <v>301</v>
      </c>
      <c r="C208" s="48"/>
      <c r="D208" s="49"/>
    </row>
    <row r="209" spans="1:4">
      <c r="A209" s="58">
        <v>74</v>
      </c>
      <c r="B209" s="59" t="s">
        <v>302</v>
      </c>
      <c r="C209" s="48"/>
      <c r="D209" s="49"/>
    </row>
    <row r="210" spans="1:4">
      <c r="A210" s="58">
        <v>75</v>
      </c>
      <c r="B210" s="59" t="s">
        <v>303</v>
      </c>
      <c r="C210" s="48"/>
      <c r="D210" s="49"/>
    </row>
    <row r="211" spans="1:4">
      <c r="A211" s="58">
        <v>76</v>
      </c>
      <c r="B211" s="59" t="s">
        <v>304</v>
      </c>
      <c r="C211" s="48"/>
      <c r="D211" s="49"/>
    </row>
    <row r="212" spans="1:4">
      <c r="A212" s="58">
        <v>77</v>
      </c>
      <c r="B212" s="59" t="s">
        <v>305</v>
      </c>
      <c r="C212" s="48"/>
      <c r="D212" s="49"/>
    </row>
    <row r="213" spans="1:4">
      <c r="A213" s="58">
        <v>78</v>
      </c>
      <c r="B213" s="59" t="s">
        <v>306</v>
      </c>
      <c r="C213" s="48"/>
      <c r="D213" s="49"/>
    </row>
    <row r="214" spans="1:4">
      <c r="A214" s="58">
        <v>79</v>
      </c>
      <c r="B214" s="59" t="s">
        <v>307</v>
      </c>
      <c r="C214" s="48"/>
      <c r="D214" s="49"/>
    </row>
    <row r="215" spans="1:4">
      <c r="A215" s="58">
        <v>80</v>
      </c>
      <c r="B215" s="59" t="s">
        <v>308</v>
      </c>
      <c r="C215" s="48"/>
      <c r="D215" s="49"/>
    </row>
    <row r="216" spans="1:4">
      <c r="A216" s="58">
        <v>81</v>
      </c>
      <c r="B216" s="59" t="s">
        <v>309</v>
      </c>
      <c r="C216" s="48"/>
      <c r="D216" s="49"/>
    </row>
    <row r="217" spans="1:4">
      <c r="A217" s="58">
        <v>82</v>
      </c>
      <c r="B217" s="59" t="s">
        <v>310</v>
      </c>
      <c r="C217" s="48"/>
      <c r="D217" s="49"/>
    </row>
    <row r="218" spans="1:4">
      <c r="A218" s="58">
        <v>83</v>
      </c>
      <c r="B218" s="59" t="s">
        <v>311</v>
      </c>
      <c r="C218" s="48"/>
      <c r="D218" s="49"/>
    </row>
    <row r="219" spans="1:4">
      <c r="A219" s="58">
        <v>84</v>
      </c>
      <c r="B219" s="59" t="s">
        <v>312</v>
      </c>
      <c r="C219" s="48"/>
      <c r="D219" s="49"/>
    </row>
    <row r="220" spans="1:4">
      <c r="A220" s="58">
        <v>85</v>
      </c>
      <c r="B220" s="59" t="s">
        <v>313</v>
      </c>
      <c r="C220" s="48"/>
      <c r="D220" s="49"/>
    </row>
    <row r="221" spans="1:4">
      <c r="A221" s="58">
        <v>86</v>
      </c>
      <c r="B221" s="59" t="s">
        <v>314</v>
      </c>
      <c r="C221" s="48"/>
      <c r="D221" s="49"/>
    </row>
    <row r="222" spans="1:4">
      <c r="A222" s="58">
        <v>87</v>
      </c>
      <c r="B222" s="59" t="s">
        <v>315</v>
      </c>
      <c r="C222" s="48"/>
      <c r="D222" s="49"/>
    </row>
    <row r="223" spans="1:4">
      <c r="A223" s="58">
        <v>88</v>
      </c>
      <c r="B223" s="59" t="s">
        <v>316</v>
      </c>
      <c r="C223" s="48"/>
      <c r="D223" s="49"/>
    </row>
    <row r="224" spans="1:4">
      <c r="A224" s="58">
        <v>89</v>
      </c>
      <c r="B224" s="59" t="s">
        <v>317</v>
      </c>
      <c r="C224" s="48"/>
      <c r="D224" s="49"/>
    </row>
    <row r="225" spans="1:4">
      <c r="A225" s="58">
        <v>90</v>
      </c>
      <c r="B225" s="59" t="s">
        <v>318</v>
      </c>
      <c r="C225" s="48"/>
      <c r="D225" s="49"/>
    </row>
    <row r="226" spans="1:4">
      <c r="A226" s="58">
        <v>91</v>
      </c>
      <c r="B226" s="59" t="s">
        <v>319</v>
      </c>
      <c r="C226" s="48"/>
      <c r="D226" s="49"/>
    </row>
    <row r="227" spans="1:4">
      <c r="A227" s="58">
        <v>92</v>
      </c>
      <c r="B227" s="59" t="s">
        <v>320</v>
      </c>
      <c r="C227" s="48"/>
      <c r="D227" s="49"/>
    </row>
    <row r="228" spans="1:4">
      <c r="A228" s="58">
        <v>93</v>
      </c>
      <c r="B228" s="59" t="s">
        <v>321</v>
      </c>
      <c r="C228" s="48"/>
      <c r="D228" s="49"/>
    </row>
    <row r="229" spans="1:4">
      <c r="A229" s="58">
        <v>94</v>
      </c>
      <c r="B229" s="59" t="s">
        <v>322</v>
      </c>
      <c r="C229" s="48"/>
      <c r="D229" s="49"/>
    </row>
    <row r="230" spans="1:4">
      <c r="A230" s="58">
        <v>95</v>
      </c>
      <c r="B230" s="59" t="s">
        <v>323</v>
      </c>
      <c r="C230" s="48"/>
      <c r="D230" s="49"/>
    </row>
    <row r="231" spans="1:4">
      <c r="A231" s="58">
        <v>96</v>
      </c>
      <c r="B231" s="59" t="s">
        <v>324</v>
      </c>
      <c r="C231" s="48"/>
      <c r="D231" s="49"/>
    </row>
    <row r="232" spans="1:4">
      <c r="A232" s="58">
        <v>97</v>
      </c>
      <c r="B232" s="59" t="s">
        <v>325</v>
      </c>
      <c r="C232" s="48"/>
      <c r="D232" s="49"/>
    </row>
    <row r="233" spans="1:4">
      <c r="A233" s="58">
        <v>98</v>
      </c>
      <c r="B233" s="59" t="s">
        <v>326</v>
      </c>
      <c r="C233" s="48"/>
      <c r="D233" s="49"/>
    </row>
    <row r="234" spans="1:4">
      <c r="A234" s="58">
        <v>99</v>
      </c>
      <c r="B234" s="59" t="s">
        <v>327</v>
      </c>
      <c r="C234" s="48"/>
      <c r="D234" s="49"/>
    </row>
    <row r="235" spans="1:4" ht="13.5" thickBot="1">
      <c r="A235" s="61">
        <v>100</v>
      </c>
      <c r="B235" s="62" t="s">
        <v>328</v>
      </c>
      <c r="C235" s="63"/>
      <c r="D235" s="64"/>
    </row>
  </sheetData>
  <sheetProtection password="DB66" sheet="1" selectLockedCells="1"/>
  <customSheetViews>
    <customSheetView guid="{D16ECB37-EC28-43FE-BD47-3A7114793C46}" hiddenColumns="1" state="hidden">
      <pane xSplit="23.225806451612904" topLeftCell="W1"/>
      <selection activeCell="P6" sqref="P6:S6"/>
      <pageMargins left="0.75" right="0.75" top="1" bottom="1" header="0.5" footer="0.5"/>
      <pageSetup orientation="portrait" r:id="rId1"/>
      <headerFooter alignWithMargins="0"/>
    </customSheetView>
    <customSheetView guid="{3A279989-B775-4FE0-B80B-D9B19EF06FB8}" hiddenColumns="1" state="hidden">
      <pane xSplit="23.225806451612904" topLeftCell="W1"/>
      <selection activeCell="P6" sqref="P6:S6"/>
      <pageMargins left="0.75" right="0.75" top="1" bottom="1" header="0.5" footer="0.5"/>
      <pageSetup orientation="portrait" r:id="rId2"/>
      <headerFooter alignWithMargins="0"/>
    </customSheetView>
    <customSheetView guid="{94091156-7D66-41B0-B463-5F36D4BD634D}" hiddenColumns="1" state="hidden">
      <pane xSplit="23.225806451612904" topLeftCell="W1"/>
      <selection activeCell="P6" sqref="P6:S6"/>
      <pageMargins left="0.75" right="0.75" top="1" bottom="1" header="0.5" footer="0.5"/>
      <pageSetup orientation="portrait" r:id="rId3"/>
      <headerFooter alignWithMargins="0"/>
    </customSheetView>
    <customSheetView guid="{67D3F443-CBF6-4C3B-9EBA-4FC7CEE92243}" hiddenColumns="1" state="hidden">
      <pane xSplit="23.225806451612904" topLeftCell="W1"/>
      <selection activeCell="P6" sqref="P6:S6"/>
      <pageMargins left="0.75" right="0.75" top="1" bottom="1" header="0.5" footer="0.5"/>
      <pageSetup orientation="portrait" r:id="rId4"/>
      <headerFooter alignWithMargins="0"/>
    </customSheetView>
    <customSheetView guid="{8FC47E04-BCF9-4504-9FDA-F8529AE0A203}" hiddenColumns="1" state="hidden">
      <pane xSplit="23.225806451612904" topLeftCell="W1"/>
      <selection activeCell="P6" sqref="P6:S6"/>
      <pageMargins left="0.75" right="0.75" top="1" bottom="1" header="0.5" footer="0.5"/>
      <pageSetup orientation="portrait" r:id="rId5"/>
      <headerFooter alignWithMargins="0"/>
    </customSheetView>
    <customSheetView guid="{B1DC5269-D889-4438-853D-005C3B580A35}" hiddenColumns="1" state="hidden" topLeftCell="A7">
      <pane xSplit="23.225806451612904" topLeftCell="W1"/>
      <selection activeCell="P6" sqref="P6:S6"/>
      <pageMargins left="0.75" right="0.75" top="1" bottom="1" header="0.5" footer="0.5"/>
      <pageSetup orientation="portrait" r:id="rId6"/>
      <headerFooter alignWithMargins="0"/>
    </customSheetView>
    <customSheetView guid="{A0F82AFD-A75A-45C4-A55A-D8EC84E8392D}" hiddenColumns="1" state="hidden" topLeftCell="A7">
      <pane xSplit="23.225806451612904" topLeftCell="W1"/>
      <selection activeCell="P6" sqref="P6:S6"/>
      <pageMargins left="0.75" right="0.75" top="1" bottom="1" header="0.5" footer="0.5"/>
      <pageSetup orientation="portrait" r:id="rId7"/>
      <headerFooter alignWithMargins="0"/>
    </customSheetView>
    <customSheetView guid="{334BFE7B-729F-4B5F-BBFA-FE5871D8551A}" hiddenColumns="1" state="hidden" topLeftCell="A7">
      <pane xSplit="22.710526315789473" topLeftCell="W1"/>
      <selection activeCell="P6" sqref="P6:S6"/>
      <pageMargins left="0.75" right="0.75" top="1" bottom="1" header="0.5" footer="0.5"/>
      <pageSetup orientation="portrait" r:id="rId8"/>
      <headerFooter alignWithMargins="0"/>
    </customSheetView>
    <customSheetView guid="{F34A69E2-31EE-443F-8E78-A31E3AA3BE2B}" hiddenColumns="1" state="hidden" topLeftCell="A7">
      <pane xSplit="22.593220338983052" topLeftCell="W1"/>
      <selection activeCell="P6" sqref="P6:S6"/>
      <pageMargins left="0.75" right="0.75" top="1" bottom="1" header="0.5" footer="0.5"/>
      <pageSetup orientation="portrait" r:id="rId9"/>
      <headerFooter alignWithMargins="0"/>
    </customSheetView>
    <customSheetView guid="{C5506FC7-8A4D-43D0-A0D5-B323816310B7}" hiddenColumns="1" state="hidden" topLeftCell="A7">
      <pane xSplit="23.225806451612904" topLeftCell="W1"/>
      <selection activeCell="P6" sqref="P6:S6"/>
      <pageMargins left="0.75" right="0.75" top="1" bottom="1" header="0.5" footer="0.5"/>
      <pageSetup orientation="portrait" r:id="rId10"/>
      <headerFooter alignWithMargins="0"/>
    </customSheetView>
    <customSheetView guid="{3E286A90-B39B-4EF7-ADAF-AD9055F4EE3F}" hiddenColumns="1" state="hidden" topLeftCell="A7">
      <pane xSplit="23.225806451612904" topLeftCell="W1"/>
      <selection activeCell="P6" sqref="P6:S6"/>
      <pageMargins left="0.75" right="0.75" top="1" bottom="1" header="0.5" footer="0.5"/>
      <pageSetup orientation="portrait" r:id="rId11"/>
      <headerFooter alignWithMargins="0"/>
    </customSheetView>
    <customSheetView guid="{F9C00FCC-B928-44A4-AE8D-3790B3A7FE91}" hiddenColumns="1" state="hidden" topLeftCell="A7">
      <pane xSplit="23.225806451612904" topLeftCell="W1"/>
      <selection activeCell="P6" sqref="P6:S6"/>
      <pageMargins left="0.75" right="0.75" top="1" bottom="1" header="0.5" footer="0.5"/>
      <pageSetup orientation="portrait" r:id="rId12"/>
      <headerFooter alignWithMargins="0"/>
    </customSheetView>
    <customSheetView guid="{F9504563-F4B8-4B08-8DF4-BD6D3D1F49DF}" hiddenColumns="1" state="hidden" topLeftCell="A7">
      <pane xSplit="23.225806451612904" topLeftCell="W1"/>
      <selection activeCell="P6" sqref="P6:S6"/>
      <pageMargins left="0.75" right="0.75" top="1" bottom="1" header="0.5" footer="0.5"/>
      <pageSetup orientation="portrait" r:id="rId13"/>
      <headerFooter alignWithMargins="0"/>
    </customSheetView>
    <customSheetView guid="{AB88AE96-2A5B-4A72-8703-28C9E47DF5A8}" hiddenColumns="1" state="hidden">
      <pane xSplit="23.225806451612904" topLeftCell="W1"/>
      <selection activeCell="P6" sqref="P6:S6"/>
      <pageMargins left="0.75" right="0.75" top="1" bottom="1" header="0.5" footer="0.5"/>
      <pageSetup orientation="portrait" r:id="rId14"/>
      <headerFooter alignWithMargins="0"/>
    </customSheetView>
    <customSheetView guid="{BAC42A29-45E6-4402-B726-C3D139198BC5}" hiddenColumns="1" state="hidden">
      <pane xSplit="14.939393939393939" topLeftCell="W1"/>
      <selection activeCell="P6" sqref="P6:S6"/>
      <pageMargins left="0.75" right="0.75" top="1" bottom="1" header="0.5" footer="0.5"/>
      <pageSetup orientation="portrait" r:id="rId15"/>
      <headerFooter alignWithMargins="0"/>
    </customSheetView>
    <customSheetView guid="{1D1BEC92-0584-42FC-833F-7509E5F404C5}" hiddenColumns="1" state="hidden">
      <pane xSplit="15.377777777777778" topLeftCell="W1"/>
      <selection activeCell="P6" sqref="P6:S6"/>
      <pageMargins left="0.75" right="0.75" top="1" bottom="1" header="0.5" footer="0.5"/>
      <pageSetup orientation="portrait" r:id="rId16"/>
      <headerFooter alignWithMargins="0"/>
    </customSheetView>
  </customSheetViews>
  <mergeCells count="14">
    <mergeCell ref="A124:B124"/>
    <mergeCell ref="A125:B125"/>
    <mergeCell ref="A127:D127"/>
    <mergeCell ref="A3:B3"/>
    <mergeCell ref="F3:G3"/>
    <mergeCell ref="A6:D6"/>
    <mergeCell ref="F6:I6"/>
    <mergeCell ref="P6:S6"/>
    <mergeCell ref="U6:AA6"/>
    <mergeCell ref="U7:AA7"/>
    <mergeCell ref="P3:Q3"/>
    <mergeCell ref="A4:B4"/>
    <mergeCell ref="K3:L3"/>
    <mergeCell ref="K6:N6"/>
  </mergeCells>
  <pageMargins left="0.75" right="0.75" top="1" bottom="1" header="0.5" footer="0.5"/>
  <pageSetup orientation="portrait" r:id="rId17"/>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A1:F21"/>
  <sheetViews>
    <sheetView view="pageBreakPreview" zoomScale="85" zoomScaleNormal="85" workbookViewId="0">
      <selection activeCell="B6" sqref="B6"/>
    </sheetView>
  </sheetViews>
  <sheetFormatPr defaultColWidth="10.28515625" defaultRowHeight="16.5"/>
  <cols>
    <col min="1" max="1" width="10.28515625" style="34"/>
    <col min="2" max="2" width="30.7109375" style="35" customWidth="1"/>
    <col min="3" max="3" width="26.140625" style="35" customWidth="1"/>
    <col min="4" max="5" width="17.85546875" style="35" customWidth="1"/>
    <col min="6" max="16384" width="10.28515625" style="21"/>
  </cols>
  <sheetData>
    <row r="1" spans="1:6">
      <c r="A1" s="19"/>
      <c r="B1" s="20"/>
      <c r="C1" s="20"/>
      <c r="D1" s="20"/>
      <c r="E1" s="20"/>
    </row>
    <row r="2" spans="1:6" ht="21.95" customHeight="1">
      <c r="A2" s="1406" t="s">
        <v>138</v>
      </c>
      <c r="B2" s="1406"/>
      <c r="C2" s="1406"/>
      <c r="D2" s="1407"/>
      <c r="E2" s="37"/>
    </row>
    <row r="3" spans="1:6">
      <c r="A3" s="19"/>
      <c r="B3" s="20"/>
      <c r="C3" s="20"/>
      <c r="D3" s="20"/>
      <c r="E3" s="20"/>
    </row>
    <row r="4" spans="1:6" ht="30">
      <c r="A4" s="22" t="s">
        <v>122</v>
      </c>
      <c r="B4" s="23" t="s">
        <v>123</v>
      </c>
      <c r="C4" s="22" t="s">
        <v>119</v>
      </c>
      <c r="D4" s="22" t="s">
        <v>139</v>
      </c>
      <c r="E4" s="22" t="s">
        <v>140</v>
      </c>
    </row>
    <row r="5" spans="1:6" ht="18" customHeight="1">
      <c r="A5" s="24" t="s">
        <v>7</v>
      </c>
      <c r="B5" s="24" t="s">
        <v>8</v>
      </c>
      <c r="C5" s="24" t="s">
        <v>9</v>
      </c>
      <c r="D5" s="24" t="s">
        <v>10</v>
      </c>
      <c r="E5" s="24" t="s">
        <v>137</v>
      </c>
    </row>
    <row r="6" spans="1:6" ht="45" customHeight="1">
      <c r="A6" s="26">
        <v>1</v>
      </c>
      <c r="B6" s="27"/>
      <c r="C6" s="28"/>
      <c r="D6" s="29"/>
      <c r="E6" s="30">
        <f t="shared" ref="E6:E15" si="0">C6*D6</f>
        <v>0</v>
      </c>
    </row>
    <row r="7" spans="1:6" ht="45" customHeight="1">
      <c r="A7" s="26">
        <v>2</v>
      </c>
      <c r="B7" s="27"/>
      <c r="C7" s="28"/>
      <c r="D7" s="29"/>
      <c r="E7" s="30">
        <f t="shared" si="0"/>
        <v>0</v>
      </c>
    </row>
    <row r="8" spans="1:6" ht="45" customHeight="1">
      <c r="A8" s="26">
        <v>3</v>
      </c>
      <c r="B8" s="27"/>
      <c r="C8" s="28"/>
      <c r="D8" s="29"/>
      <c r="E8" s="30">
        <f t="shared" si="0"/>
        <v>0</v>
      </c>
    </row>
    <row r="9" spans="1:6" ht="45" customHeight="1">
      <c r="A9" s="26">
        <v>4</v>
      </c>
      <c r="B9" s="27"/>
      <c r="C9" s="28"/>
      <c r="D9" s="29"/>
      <c r="E9" s="30">
        <f t="shared" si="0"/>
        <v>0</v>
      </c>
    </row>
    <row r="10" spans="1:6" ht="45" customHeight="1">
      <c r="A10" s="26">
        <v>5</v>
      </c>
      <c r="B10" s="27"/>
      <c r="C10" s="28"/>
      <c r="D10" s="29"/>
      <c r="E10" s="30">
        <f t="shared" si="0"/>
        <v>0</v>
      </c>
    </row>
    <row r="11" spans="1:6" ht="45" customHeight="1">
      <c r="A11" s="26">
        <v>6</v>
      </c>
      <c r="B11" s="27"/>
      <c r="C11" s="28"/>
      <c r="D11" s="29"/>
      <c r="E11" s="30">
        <f t="shared" si="0"/>
        <v>0</v>
      </c>
    </row>
    <row r="12" spans="1:6" ht="45" customHeight="1">
      <c r="A12" s="26">
        <v>7</v>
      </c>
      <c r="B12" s="27"/>
      <c r="C12" s="28"/>
      <c r="D12" s="29"/>
      <c r="E12" s="30">
        <f t="shared" si="0"/>
        <v>0</v>
      </c>
    </row>
    <row r="13" spans="1:6" ht="45" customHeight="1">
      <c r="A13" s="26">
        <v>8</v>
      </c>
      <c r="B13" s="27"/>
      <c r="C13" s="28"/>
      <c r="D13" s="29"/>
      <c r="E13" s="30">
        <f t="shared" si="0"/>
        <v>0</v>
      </c>
    </row>
    <row r="14" spans="1:6" ht="45" customHeight="1">
      <c r="A14" s="26">
        <v>9</v>
      </c>
      <c r="B14" s="27"/>
      <c r="C14" s="28"/>
      <c r="D14" s="29"/>
      <c r="E14" s="30">
        <f t="shared" si="0"/>
        <v>0</v>
      </c>
    </row>
    <row r="15" spans="1:6" ht="45" customHeight="1">
      <c r="A15" s="26">
        <v>10</v>
      </c>
      <c r="B15" s="27"/>
      <c r="C15" s="28"/>
      <c r="D15" s="29"/>
      <c r="E15" s="30">
        <f t="shared" si="0"/>
        <v>0</v>
      </c>
    </row>
    <row r="16" spans="1:6" ht="45" customHeight="1">
      <c r="A16" s="31"/>
      <c r="B16" s="32" t="s">
        <v>129</v>
      </c>
      <c r="C16" s="32"/>
      <c r="D16" s="32"/>
      <c r="E16" s="32">
        <f>SUM(E6:E15)</f>
        <v>0</v>
      </c>
      <c r="F16" s="33"/>
    </row>
    <row r="17" ht="30" customHeight="1"/>
    <row r="18" ht="30" customHeight="1"/>
    <row r="19" ht="30" customHeight="1"/>
    <row r="20" ht="30" customHeight="1"/>
    <row r="21" ht="30" customHeight="1"/>
  </sheetData>
  <sheetProtection password="A1B6" sheet="1" objects="1" scenarios="1" formatColumns="0" formatRows="0" selectLockedCells="1"/>
  <customSheetViews>
    <customSheetView guid="{D16ECB37-EC28-43FE-BD47-3A7114793C46}" scale="85" showPageBreaks="1" printArea="1" state="hidden" view="pageBreakPreview">
      <selection activeCell="B6" sqref="B6"/>
      <pageMargins left="0.75" right="0.75" top="0.65" bottom="1" header="0.5" footer="0.5"/>
      <pageSetup scale="86" orientation="portrait" r:id="rId1"/>
      <headerFooter alignWithMargins="0"/>
    </customSheetView>
    <customSheetView guid="{3A279989-B775-4FE0-B80B-D9B19EF06FB8}" scale="85" showPageBreaks="1" printArea="1" state="hidden" view="pageBreakPreview">
      <selection activeCell="B6" sqref="B6"/>
      <pageMargins left="0.75" right="0.75" top="0.65" bottom="1" header="0.5" footer="0.5"/>
      <pageSetup scale="86" orientation="portrait" r:id="rId2"/>
      <headerFooter alignWithMargins="0"/>
    </customSheetView>
    <customSheetView guid="{94091156-7D66-41B0-B463-5F36D4BD634D}" scale="85" showPageBreaks="1" printArea="1" state="hidden" view="pageBreakPreview">
      <selection activeCell="B6" sqref="B6"/>
      <pageMargins left="0.75" right="0.75" top="0.65" bottom="1" header="0.5" footer="0.5"/>
      <pageSetup scale="86" orientation="portrait" r:id="rId3"/>
      <headerFooter alignWithMargins="0"/>
    </customSheetView>
    <customSheetView guid="{67D3F443-CBF6-4C3B-9EBA-4FC7CEE92243}" scale="85" showPageBreaks="1" printArea="1" state="hidden" view="pageBreakPreview">
      <selection activeCell="B6" sqref="B6"/>
      <pageMargins left="0.75" right="0.75" top="0.65" bottom="1" header="0.5" footer="0.5"/>
      <pageSetup scale="86" orientation="portrait" r:id="rId4"/>
      <headerFooter alignWithMargins="0"/>
    </customSheetView>
    <customSheetView guid="{8FC47E04-BCF9-4504-9FDA-F8529AE0A203}" scale="85" showPageBreaks="1" printArea="1" state="hidden" view="pageBreakPreview">
      <selection activeCell="B6" sqref="B6"/>
      <pageMargins left="0.75" right="0.75" top="0.65" bottom="1" header="0.5" footer="0.5"/>
      <pageSetup scale="86" orientation="portrait" r:id="rId5"/>
      <headerFooter alignWithMargins="0"/>
    </customSheetView>
    <customSheetView guid="{B1DC5269-D889-4438-853D-005C3B580A35}" scale="85" showPageBreaks="1" printArea="1" view="pageBreakPreview">
      <selection activeCell="B3" sqref="B3:E3"/>
      <pageMargins left="0.75" right="0.75" top="0.65" bottom="1" header="0.5" footer="0.5"/>
      <pageSetup scale="86" orientation="portrait" r:id="rId6"/>
      <headerFooter alignWithMargins="0"/>
    </customSheetView>
    <customSheetView guid="{A0F82AFD-A75A-45C4-A55A-D8EC84E8392D}" scale="85" showPageBreaks="1" printArea="1" view="pageBreakPreview">
      <selection activeCell="B9" sqref="B9"/>
      <pageMargins left="0.75" right="0.75" top="0.65" bottom="1" header="0.5" footer="0.5"/>
      <pageSetup scale="86" orientation="portrait" r:id="rId7"/>
      <headerFooter alignWithMargins="0"/>
    </customSheetView>
    <customSheetView guid="{334BFE7B-729F-4B5F-BBFA-FE5871D8551A}" scale="85" showPageBreaks="1" printArea="1" view="pageBreakPreview">
      <selection activeCell="B10" sqref="B10"/>
      <pageMargins left="0.75" right="0.75" top="0.65" bottom="1" header="0.5" footer="0.5"/>
      <pageSetup scale="86" orientation="portrait" r:id="rId8"/>
      <headerFooter alignWithMargins="0"/>
    </customSheetView>
    <customSheetView guid="{F34A69E2-31EE-443F-8E78-A31E3AA3BE2B}" scale="85" showPageBreaks="1" printArea="1" view="pageBreakPreview">
      <selection activeCell="B10" sqref="B10"/>
      <pageMargins left="0.75" right="0.75" top="0.65" bottom="1" header="0.5" footer="0.5"/>
      <pageSetup scale="86" orientation="portrait" r:id="rId9"/>
      <headerFooter alignWithMargins="0"/>
    </customSheetView>
    <customSheetView guid="{C5506FC7-8A4D-43D0-A0D5-B323816310B7}" scale="85" showPageBreaks="1" printArea="1" view="pageBreakPreview">
      <selection activeCell="B6" sqref="B6"/>
      <pageMargins left="0.75" right="0.75" top="0.65" bottom="1" header="0.5" footer="0.5"/>
      <pageSetup scale="86" orientation="portrait" r:id="rId10"/>
      <headerFooter alignWithMargins="0"/>
    </customSheetView>
    <customSheetView guid="{3E286A90-B39B-4EF7-ADAF-AD9055F4EE3F}" scale="85" showPageBreaks="1" printArea="1" view="pageBreakPreview">
      <selection activeCell="B3" sqref="B3:E3"/>
      <pageMargins left="0.75" right="0.75" top="0.65" bottom="1" header="0.5" footer="0.5"/>
      <pageSetup scale="86" orientation="portrait" r:id="rId11"/>
      <headerFooter alignWithMargins="0"/>
    </customSheetView>
    <customSheetView guid="{F9C00FCC-B928-44A4-AE8D-3790B3A7FE91}" scale="85" showPageBreaks="1" printArea="1" view="pageBreakPreview">
      <selection activeCell="B6" sqref="B6"/>
      <pageMargins left="0.75" right="0.75" top="0.65" bottom="1" header="0.5" footer="0.5"/>
      <pageSetup scale="86" orientation="portrait" r:id="rId12"/>
      <headerFooter alignWithMargins="0"/>
    </customSheetView>
    <customSheetView guid="{F9504563-F4B8-4B08-8DF4-BD6D3D1F49DF}" scale="85" showPageBreaks="1" printArea="1" view="pageBreakPreview">
      <selection activeCell="B6" sqref="B6"/>
      <pageMargins left="0.75" right="0.75" top="0.65" bottom="1" header="0.5" footer="0.5"/>
      <pageSetup scale="86" orientation="portrait" r:id="rId13"/>
      <headerFooter alignWithMargins="0"/>
    </customSheetView>
    <customSheetView guid="{AB88AE96-2A5B-4A72-8703-28C9E47DF5A8}" scale="85" showPageBreaks="1" printArea="1" state="hidden" view="pageBreakPreview">
      <selection activeCell="B6" sqref="B6"/>
      <pageMargins left="0.75" right="0.75" top="0.65" bottom="1" header="0.5" footer="0.5"/>
      <pageSetup scale="86" orientation="portrait" r:id="rId14"/>
      <headerFooter alignWithMargins="0"/>
    </customSheetView>
    <customSheetView guid="{BAC42A29-45E6-4402-B726-C3D139198BC5}" scale="85" showPageBreaks="1" printArea="1" state="hidden" view="pageBreakPreview">
      <selection activeCell="B6" sqref="B6"/>
      <pageMargins left="0.75" right="0.75" top="0.65" bottom="1" header="0.5" footer="0.5"/>
      <pageSetup scale="86" orientation="portrait" r:id="rId15"/>
      <headerFooter alignWithMargins="0"/>
    </customSheetView>
    <customSheetView guid="{1D1BEC92-0584-42FC-833F-7509E5F404C5}" scale="85" showPageBreaks="1" printArea="1" state="hidden" view="pageBreakPreview">
      <selection activeCell="B6" sqref="B6"/>
      <pageMargins left="0.75" right="0.75" top="0.65" bottom="1" header="0.5" footer="0.5"/>
      <pageSetup scale="86" orientation="portrait" r:id="rId16"/>
      <headerFooter alignWithMargins="0"/>
    </customSheetView>
  </customSheetViews>
  <mergeCells count="1">
    <mergeCell ref="A2:D2"/>
  </mergeCells>
  <pageMargins left="0.75" right="0.75" top="0.65" bottom="1" header="0.5" footer="0.5"/>
  <pageSetup scale="86" orientation="portrait" r:id="rId17"/>
  <headerFooter alignWithMargins="0"/>
  <drawing r:id="rId18"/>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dimension ref="A1:F21"/>
  <sheetViews>
    <sheetView view="pageBreakPreview" zoomScale="85" zoomScaleNormal="85" zoomScaleSheetLayoutView="100" workbookViewId="0">
      <selection activeCell="B6" sqref="B6"/>
    </sheetView>
  </sheetViews>
  <sheetFormatPr defaultColWidth="10.28515625" defaultRowHeight="16.5"/>
  <cols>
    <col min="1" max="1" width="10.28515625" style="34"/>
    <col min="2" max="2" width="30.7109375" style="35" customWidth="1"/>
    <col min="3" max="3" width="26.140625" style="35" customWidth="1"/>
    <col min="4" max="5" width="17.85546875" style="35" customWidth="1"/>
    <col min="6" max="16384" width="10.28515625" style="21"/>
  </cols>
  <sheetData>
    <row r="1" spans="1:6">
      <c r="A1" s="19"/>
      <c r="B1" s="20"/>
      <c r="C1" s="20"/>
      <c r="D1" s="20"/>
      <c r="E1" s="20"/>
    </row>
    <row r="2" spans="1:6" ht="21.95" customHeight="1">
      <c r="A2" s="1406" t="s">
        <v>133</v>
      </c>
      <c r="B2" s="1406"/>
      <c r="C2" s="1406"/>
      <c r="D2" s="1406"/>
      <c r="E2" s="21"/>
    </row>
    <row r="3" spans="1:6">
      <c r="A3" s="19"/>
      <c r="B3" s="20"/>
      <c r="C3" s="20"/>
      <c r="D3" s="20"/>
      <c r="E3" s="20"/>
    </row>
    <row r="4" spans="1:6" ht="30">
      <c r="A4" s="22" t="s">
        <v>122</v>
      </c>
      <c r="B4" s="23" t="s">
        <v>123</v>
      </c>
      <c r="C4" s="22" t="s">
        <v>134</v>
      </c>
      <c r="D4" s="22" t="s">
        <v>135</v>
      </c>
      <c r="E4" s="22" t="s">
        <v>136</v>
      </c>
    </row>
    <row r="5" spans="1:6" ht="18" customHeight="1">
      <c r="A5" s="24" t="s">
        <v>7</v>
      </c>
      <c r="B5" s="24" t="s">
        <v>8</v>
      </c>
      <c r="C5" s="24" t="s">
        <v>9</v>
      </c>
      <c r="D5" s="24" t="s">
        <v>10</v>
      </c>
      <c r="E5" s="24" t="s">
        <v>137</v>
      </c>
    </row>
    <row r="6" spans="1:6" ht="45" customHeight="1">
      <c r="A6" s="26">
        <v>1</v>
      </c>
      <c r="B6" s="27"/>
      <c r="C6" s="28"/>
      <c r="D6" s="29"/>
      <c r="E6" s="30">
        <f t="shared" ref="E6:E15" si="0">C6*D6</f>
        <v>0</v>
      </c>
    </row>
    <row r="7" spans="1:6" ht="45" customHeight="1">
      <c r="A7" s="26">
        <v>2</v>
      </c>
      <c r="B7" s="27"/>
      <c r="C7" s="28"/>
      <c r="D7" s="29"/>
      <c r="E7" s="30">
        <f t="shared" si="0"/>
        <v>0</v>
      </c>
    </row>
    <row r="8" spans="1:6" ht="45" customHeight="1">
      <c r="A8" s="26">
        <v>3</v>
      </c>
      <c r="B8" s="27"/>
      <c r="C8" s="28"/>
      <c r="D8" s="29"/>
      <c r="E8" s="30">
        <f t="shared" si="0"/>
        <v>0</v>
      </c>
    </row>
    <row r="9" spans="1:6" ht="45" customHeight="1">
      <c r="A9" s="26">
        <v>4</v>
      </c>
      <c r="B9" s="27"/>
      <c r="C9" s="28"/>
      <c r="D9" s="29"/>
      <c r="E9" s="30">
        <f t="shared" si="0"/>
        <v>0</v>
      </c>
    </row>
    <row r="10" spans="1:6" ht="45" customHeight="1">
      <c r="A10" s="26">
        <v>5</v>
      </c>
      <c r="B10" s="27"/>
      <c r="C10" s="28"/>
      <c r="D10" s="29"/>
      <c r="E10" s="30">
        <f t="shared" si="0"/>
        <v>0</v>
      </c>
    </row>
    <row r="11" spans="1:6" ht="45" customHeight="1">
      <c r="A11" s="26">
        <v>6</v>
      </c>
      <c r="B11" s="27"/>
      <c r="C11" s="28"/>
      <c r="D11" s="29"/>
      <c r="E11" s="30">
        <f t="shared" si="0"/>
        <v>0</v>
      </c>
    </row>
    <row r="12" spans="1:6" ht="45" customHeight="1">
      <c r="A12" s="26">
        <v>7</v>
      </c>
      <c r="B12" s="27"/>
      <c r="C12" s="28"/>
      <c r="D12" s="29"/>
      <c r="E12" s="30">
        <f t="shared" si="0"/>
        <v>0</v>
      </c>
    </row>
    <row r="13" spans="1:6" ht="45" customHeight="1">
      <c r="A13" s="26">
        <v>8</v>
      </c>
      <c r="B13" s="27"/>
      <c r="C13" s="28"/>
      <c r="D13" s="29"/>
      <c r="E13" s="30">
        <f t="shared" si="0"/>
        <v>0</v>
      </c>
    </row>
    <row r="14" spans="1:6" ht="45" customHeight="1">
      <c r="A14" s="26">
        <v>9</v>
      </c>
      <c r="B14" s="27"/>
      <c r="C14" s="28"/>
      <c r="D14" s="29"/>
      <c r="E14" s="30">
        <f t="shared" si="0"/>
        <v>0</v>
      </c>
    </row>
    <row r="15" spans="1:6" ht="45" customHeight="1">
      <c r="A15" s="26">
        <v>10</v>
      </c>
      <c r="B15" s="27"/>
      <c r="C15" s="28"/>
      <c r="D15" s="29"/>
      <c r="E15" s="30">
        <f t="shared" si="0"/>
        <v>0</v>
      </c>
    </row>
    <row r="16" spans="1:6" ht="45" customHeight="1">
      <c r="A16" s="31"/>
      <c r="B16" s="32" t="s">
        <v>129</v>
      </c>
      <c r="C16" s="32"/>
      <c r="D16" s="32"/>
      <c r="E16" s="32">
        <f>SUM(E6:E15)</f>
        <v>0</v>
      </c>
      <c r="F16" s="33"/>
    </row>
    <row r="17" ht="30" customHeight="1"/>
    <row r="18" ht="30" customHeight="1"/>
    <row r="19" ht="30" customHeight="1"/>
    <row r="20" ht="30" customHeight="1"/>
    <row r="21" ht="30" customHeight="1"/>
  </sheetData>
  <sheetProtection password="A1B6" sheet="1" objects="1" scenarios="1" formatColumns="0" formatRows="0" selectLockedCells="1"/>
  <customSheetViews>
    <customSheetView guid="{D16ECB37-EC28-43FE-BD47-3A7114793C46}" scale="85" showPageBreaks="1" printArea="1" state="hidden" view="pageBreakPreview">
      <selection activeCell="B6" sqref="B6"/>
      <pageMargins left="0.75" right="0.75" top="0.65" bottom="1" header="0.5" footer="0.5"/>
      <pageSetup scale="86" orientation="portrait" r:id="rId1"/>
      <headerFooter alignWithMargins="0"/>
    </customSheetView>
    <customSheetView guid="{3A279989-B775-4FE0-B80B-D9B19EF06FB8}" scale="85" showPageBreaks="1" printArea="1" state="hidden" view="pageBreakPreview">
      <selection activeCell="B6" sqref="B6"/>
      <pageMargins left="0.75" right="0.75" top="0.65" bottom="1" header="0.5" footer="0.5"/>
      <pageSetup scale="86" orientation="portrait" r:id="rId2"/>
      <headerFooter alignWithMargins="0"/>
    </customSheetView>
    <customSheetView guid="{94091156-7D66-41B0-B463-5F36D4BD634D}" scale="85" showPageBreaks="1" printArea="1" state="hidden" view="pageBreakPreview">
      <selection activeCell="B6" sqref="B6"/>
      <pageMargins left="0.75" right="0.75" top="0.65" bottom="1" header="0.5" footer="0.5"/>
      <pageSetup scale="86" orientation="portrait" r:id="rId3"/>
      <headerFooter alignWithMargins="0"/>
    </customSheetView>
    <customSheetView guid="{67D3F443-CBF6-4C3B-9EBA-4FC7CEE92243}" scale="85" showPageBreaks="1" printArea="1" state="hidden" view="pageBreakPreview">
      <selection activeCell="B6" sqref="B6"/>
      <pageMargins left="0.75" right="0.75" top="0.65" bottom="1" header="0.5" footer="0.5"/>
      <pageSetup scale="86" orientation="portrait" r:id="rId4"/>
      <headerFooter alignWithMargins="0"/>
    </customSheetView>
    <customSheetView guid="{8FC47E04-BCF9-4504-9FDA-F8529AE0A203}" scale="85" showPageBreaks="1" printArea="1" state="hidden" view="pageBreakPreview">
      <selection activeCell="B6" sqref="B6"/>
      <pageMargins left="0.75" right="0.75" top="0.65" bottom="1" header="0.5" footer="0.5"/>
      <pageSetup scale="86" orientation="portrait" r:id="rId5"/>
      <headerFooter alignWithMargins="0"/>
    </customSheetView>
    <customSheetView guid="{B1DC5269-D889-4438-853D-005C3B580A35}" scale="85" showPageBreaks="1" printArea="1" view="pageBreakPreview">
      <selection activeCell="G14" sqref="G14"/>
      <pageMargins left="0.75" right="0.75" top="0.65" bottom="1" header="0.5" footer="0.5"/>
      <pageSetup scale="86" orientation="portrait" r:id="rId6"/>
      <headerFooter alignWithMargins="0"/>
    </customSheetView>
    <customSheetView guid="{A0F82AFD-A75A-45C4-A55A-D8EC84E8392D}" scale="85" showPageBreaks="1" printArea="1" view="pageBreakPreview">
      <selection activeCell="D11" sqref="D11"/>
      <pageMargins left="0.75" right="0.75" top="0.65" bottom="1" header="0.5" footer="0.5"/>
      <pageSetup scale="86" orientation="portrait" r:id="rId7"/>
      <headerFooter alignWithMargins="0"/>
    </customSheetView>
    <customSheetView guid="{334BFE7B-729F-4B5F-BBFA-FE5871D8551A}" scale="85" showPageBreaks="1" printArea="1" view="pageBreakPreview" topLeftCell="A6">
      <selection activeCell="B11" sqref="B11"/>
      <pageMargins left="0.75" right="0.75" top="0.65" bottom="1" header="0.5" footer="0.5"/>
      <pageSetup scale="86" orientation="portrait" r:id="rId8"/>
      <headerFooter alignWithMargins="0"/>
    </customSheetView>
    <customSheetView guid="{F34A69E2-31EE-443F-8E78-A31E3AA3BE2B}" scale="85" showPageBreaks="1" printArea="1" view="pageBreakPreview" topLeftCell="A6">
      <selection activeCell="B11" sqref="B11"/>
      <pageMargins left="0.75" right="0.75" top="0.65" bottom="1" header="0.5" footer="0.5"/>
      <pageSetup scale="86" orientation="portrait" r:id="rId9"/>
      <headerFooter alignWithMargins="0"/>
    </customSheetView>
    <customSheetView guid="{C5506FC7-8A4D-43D0-A0D5-B323816310B7}" scale="85" showPageBreaks="1" printArea="1" view="pageBreakPreview">
      <selection activeCell="B11" sqref="B11"/>
      <pageMargins left="0.75" right="0.75" top="0.65" bottom="1" header="0.5" footer="0.5"/>
      <pageSetup scale="86" orientation="portrait" r:id="rId10"/>
      <headerFooter alignWithMargins="0"/>
    </customSheetView>
    <customSheetView guid="{3E286A90-B39B-4EF7-ADAF-AD9055F4EE3F}" scale="85" showPageBreaks="1" printArea="1" view="pageBreakPreview" topLeftCell="A10">
      <selection activeCell="G14" sqref="G14"/>
      <pageMargins left="0.75" right="0.75" top="0.65" bottom="1" header="0.5" footer="0.5"/>
      <pageSetup scale="86" orientation="portrait" r:id="rId11"/>
      <headerFooter alignWithMargins="0"/>
    </customSheetView>
    <customSheetView guid="{F9C00FCC-B928-44A4-AE8D-3790B3A7FE91}" scale="85" showPageBreaks="1" printArea="1" view="pageBreakPreview">
      <selection activeCell="B6" sqref="B6"/>
      <pageMargins left="0.75" right="0.75" top="0.65" bottom="1" header="0.5" footer="0.5"/>
      <pageSetup scale="86" orientation="portrait" r:id="rId12"/>
      <headerFooter alignWithMargins="0"/>
    </customSheetView>
    <customSheetView guid="{F9504563-F4B8-4B08-8DF4-BD6D3D1F49DF}" scale="85" showPageBreaks="1" printArea="1" view="pageBreakPreview">
      <selection activeCell="B6" sqref="B6"/>
      <pageMargins left="0.75" right="0.75" top="0.65" bottom="1" header="0.5" footer="0.5"/>
      <pageSetup scale="86" orientation="portrait" r:id="rId13"/>
      <headerFooter alignWithMargins="0"/>
    </customSheetView>
    <customSheetView guid="{AB88AE96-2A5B-4A72-8703-28C9E47DF5A8}" scale="85" showPageBreaks="1" printArea="1" state="hidden" view="pageBreakPreview">
      <selection activeCell="B6" sqref="B6"/>
      <pageMargins left="0.75" right="0.75" top="0.65" bottom="1" header="0.5" footer="0.5"/>
      <pageSetup scale="86" orientation="portrait" r:id="rId14"/>
      <headerFooter alignWithMargins="0"/>
    </customSheetView>
    <customSheetView guid="{BAC42A29-45E6-4402-B726-C3D139198BC5}" scale="85" showPageBreaks="1" printArea="1" state="hidden" view="pageBreakPreview">
      <selection activeCell="B6" sqref="B6"/>
      <pageMargins left="0.75" right="0.75" top="0.65" bottom="1" header="0.5" footer="0.5"/>
      <pageSetup scale="86" orientation="portrait" r:id="rId15"/>
      <headerFooter alignWithMargins="0"/>
    </customSheetView>
    <customSheetView guid="{1D1BEC92-0584-42FC-833F-7509E5F404C5}" scale="85" showPageBreaks="1" printArea="1" state="hidden" view="pageBreakPreview">
      <selection activeCell="B6" sqref="B6"/>
      <pageMargins left="0.75" right="0.75" top="0.65" bottom="1" header="0.5" footer="0.5"/>
      <pageSetup scale="86" orientation="portrait" r:id="rId16"/>
      <headerFooter alignWithMargins="0"/>
    </customSheetView>
  </customSheetViews>
  <mergeCells count="1">
    <mergeCell ref="A2:D2"/>
  </mergeCells>
  <pageMargins left="0.75" right="0.75" top="0.65" bottom="1" header="0.5" footer="0.5"/>
  <pageSetup scale="86" orientation="portrait" r:id="rId17"/>
  <headerFooter alignWithMargins="0"/>
  <drawing r:id="rId1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M56"/>
  <sheetViews>
    <sheetView showGridLines="0" view="pageBreakPreview" topLeftCell="A10" zoomScale="90" zoomScaleSheetLayoutView="90" workbookViewId="0">
      <selection activeCell="D34" sqref="D34"/>
    </sheetView>
  </sheetViews>
  <sheetFormatPr defaultColWidth="9.140625" defaultRowHeight="15"/>
  <cols>
    <col min="1" max="1" width="8.140625" style="86" customWidth="1"/>
    <col min="2" max="2" width="25.28515625" style="86" customWidth="1"/>
    <col min="3" max="10" width="11.28515625" style="86" customWidth="1"/>
    <col min="11" max="14" width="9.140625" style="86"/>
    <col min="15" max="15" width="12" style="86" customWidth="1"/>
    <col min="16" max="16384" width="9.140625" style="86"/>
  </cols>
  <sheetData>
    <row r="1" spans="1:10" s="639" customFormat="1" ht="19.5" customHeight="1" thickBot="1">
      <c r="A1" s="779" t="str">
        <f>Cover!B3</f>
        <v>SPEC. NO.:  CC/NT/G-COND/DOM/A02/25/01011</v>
      </c>
      <c r="B1" s="638"/>
      <c r="C1" s="638"/>
      <c r="D1" s="638"/>
      <c r="E1" s="638"/>
      <c r="F1" s="638"/>
      <c r="G1" s="638"/>
      <c r="H1" s="638"/>
      <c r="I1" s="1106"/>
      <c r="J1" s="1106"/>
    </row>
    <row r="2" spans="1:10" ht="22.5" customHeight="1">
      <c r="A2" s="1107" t="s">
        <v>46</v>
      </c>
      <c r="B2" s="1108"/>
      <c r="C2" s="1108"/>
      <c r="D2" s="1108"/>
      <c r="E2" s="1108"/>
      <c r="F2" s="1108"/>
      <c r="G2" s="1108"/>
      <c r="H2" s="1108"/>
      <c r="I2" s="1108"/>
      <c r="J2" s="1109"/>
    </row>
    <row r="3" spans="1:10" ht="9.75" customHeight="1">
      <c r="A3" s="87"/>
      <c r="B3" s="85"/>
      <c r="C3" s="85"/>
      <c r="D3" s="85"/>
      <c r="E3" s="85"/>
      <c r="F3" s="85"/>
      <c r="G3" s="85"/>
      <c r="H3" s="85"/>
      <c r="I3" s="85"/>
      <c r="J3" s="88"/>
    </row>
    <row r="4" spans="1:10" s="90" customFormat="1" ht="17.25" customHeight="1">
      <c r="A4" s="89" t="s">
        <v>28</v>
      </c>
      <c r="B4" s="1100" t="s">
        <v>69</v>
      </c>
      <c r="C4" s="1100"/>
      <c r="D4" s="1100"/>
      <c r="E4" s="1100"/>
      <c r="F4" s="1100"/>
      <c r="G4" s="1100"/>
      <c r="H4" s="1100"/>
      <c r="I4" s="1100"/>
      <c r="J4" s="1101"/>
    </row>
    <row r="5" spans="1:10" s="90" customFormat="1" ht="17.25" customHeight="1">
      <c r="A5" s="91" t="s">
        <v>32</v>
      </c>
      <c r="B5" s="1104" t="s">
        <v>70</v>
      </c>
      <c r="C5" s="1104"/>
      <c r="D5" s="1104"/>
      <c r="E5" s="1104"/>
      <c r="F5" s="1104"/>
      <c r="G5" s="1104"/>
      <c r="H5" s="1104"/>
      <c r="I5" s="1104"/>
      <c r="J5" s="1105"/>
    </row>
    <row r="6" spans="1:10" s="90" customFormat="1" ht="17.25" customHeight="1">
      <c r="A6" s="91" t="s">
        <v>71</v>
      </c>
      <c r="B6" s="1104" t="s">
        <v>72</v>
      </c>
      <c r="C6" s="1104"/>
      <c r="D6" s="1104"/>
      <c r="E6" s="1104"/>
      <c r="F6" s="1104"/>
      <c r="G6" s="1104"/>
      <c r="H6" s="1104"/>
      <c r="I6" s="1104"/>
      <c r="J6" s="1105"/>
    </row>
    <row r="7" spans="1:10" s="90" customFormat="1" ht="17.25" customHeight="1">
      <c r="A7" s="91" t="s">
        <v>73</v>
      </c>
      <c r="B7" s="1104" t="s">
        <v>74</v>
      </c>
      <c r="C7" s="1104"/>
      <c r="D7" s="1104"/>
      <c r="E7" s="1104"/>
      <c r="F7" s="1104"/>
      <c r="G7" s="1104"/>
      <c r="H7" s="1104"/>
      <c r="I7" s="1104"/>
      <c r="J7" s="1105"/>
    </row>
    <row r="8" spans="1:10" s="90" customFormat="1" ht="17.25" customHeight="1">
      <c r="A8" s="91" t="s">
        <v>75</v>
      </c>
      <c r="B8" s="1104" t="s">
        <v>76</v>
      </c>
      <c r="C8" s="1104"/>
      <c r="D8" s="1104"/>
      <c r="E8" s="1104"/>
      <c r="F8" s="1104"/>
      <c r="G8" s="1104"/>
      <c r="H8" s="1104"/>
      <c r="I8" s="1104"/>
      <c r="J8" s="1105"/>
    </row>
    <row r="9" spans="1:10" s="90" customFormat="1" ht="17.25" customHeight="1">
      <c r="A9" s="91" t="s">
        <v>77</v>
      </c>
      <c r="B9" s="1104" t="s">
        <v>78</v>
      </c>
      <c r="C9" s="1104"/>
      <c r="D9" s="1104"/>
      <c r="E9" s="1104"/>
      <c r="F9" s="1104"/>
      <c r="G9" s="1104"/>
      <c r="H9" s="1104"/>
      <c r="I9" s="1104"/>
      <c r="J9" s="1105"/>
    </row>
    <row r="10" spans="1:10" s="90" customFormat="1" ht="17.25" customHeight="1">
      <c r="A10" s="91" t="s">
        <v>79</v>
      </c>
      <c r="B10" s="1104" t="s">
        <v>80</v>
      </c>
      <c r="C10" s="1104"/>
      <c r="D10" s="1104"/>
      <c r="E10" s="1104"/>
      <c r="F10" s="1104"/>
      <c r="G10" s="1104"/>
      <c r="H10" s="1104"/>
      <c r="I10" s="1104"/>
      <c r="J10" s="1105"/>
    </row>
    <row r="11" spans="1:10" ht="8.25" customHeight="1">
      <c r="A11" s="87"/>
      <c r="B11" s="85"/>
      <c r="C11" s="85"/>
      <c r="D11" s="85"/>
      <c r="E11" s="85"/>
      <c r="F11" s="85"/>
      <c r="G11" s="85"/>
      <c r="H11" s="85"/>
      <c r="I11" s="85"/>
      <c r="J11" s="88"/>
    </row>
    <row r="12" spans="1:10" ht="15.75" customHeight="1">
      <c r="A12" s="89" t="s">
        <v>81</v>
      </c>
      <c r="B12" s="1100" t="s">
        <v>42</v>
      </c>
      <c r="C12" s="1100"/>
      <c r="D12" s="1100"/>
      <c r="E12" s="1100"/>
      <c r="F12" s="1100"/>
      <c r="G12" s="1100"/>
      <c r="H12" s="1100"/>
      <c r="I12" s="1100"/>
      <c r="J12" s="1101"/>
    </row>
    <row r="13" spans="1:10" ht="6" customHeight="1">
      <c r="A13" s="92"/>
      <c r="B13" s="90"/>
      <c r="C13" s="90"/>
      <c r="D13" s="90"/>
      <c r="E13" s="90"/>
      <c r="F13" s="90"/>
      <c r="G13" s="90"/>
      <c r="H13" s="90"/>
      <c r="I13" s="90"/>
      <c r="J13" s="93"/>
    </row>
    <row r="14" spans="1:10" ht="19.5" customHeight="1">
      <c r="A14" s="91" t="s">
        <v>29</v>
      </c>
      <c r="B14" s="94" t="s">
        <v>82</v>
      </c>
      <c r="C14" s="90"/>
      <c r="D14" s="90"/>
      <c r="E14" s="90"/>
      <c r="F14" s="90"/>
      <c r="G14" s="90"/>
      <c r="H14" s="90"/>
      <c r="I14" s="90"/>
      <c r="J14" s="93"/>
    </row>
    <row r="15" spans="1:10" ht="17.25" customHeight="1">
      <c r="A15" s="91"/>
      <c r="B15" s="1100" t="s">
        <v>83</v>
      </c>
      <c r="C15" s="1100"/>
      <c r="D15" s="1100"/>
      <c r="E15" s="1100"/>
      <c r="F15" s="1100"/>
      <c r="G15" s="1100"/>
      <c r="H15" s="1100"/>
      <c r="I15" s="1100"/>
      <c r="J15" s="1101"/>
    </row>
    <row r="16" spans="1:10" ht="37.5" customHeight="1">
      <c r="A16" s="91" t="s">
        <v>30</v>
      </c>
      <c r="B16" s="94" t="s">
        <v>84</v>
      </c>
      <c r="C16" s="1100" t="s">
        <v>412</v>
      </c>
      <c r="D16" s="1100"/>
      <c r="E16" s="1100"/>
      <c r="F16" s="1100"/>
      <c r="G16" s="1100"/>
      <c r="H16" s="1100"/>
      <c r="I16" s="1100"/>
      <c r="J16" s="1101"/>
    </row>
    <row r="17" spans="1:13" ht="6.75" customHeight="1">
      <c r="A17" s="91"/>
      <c r="B17" s="90"/>
      <c r="C17" s="95"/>
      <c r="D17" s="95"/>
      <c r="E17" s="95"/>
      <c r="F17" s="95"/>
      <c r="G17" s="95"/>
      <c r="H17" s="95"/>
      <c r="I17" s="95"/>
      <c r="J17" s="96"/>
    </row>
    <row r="18" spans="1:13" ht="21" customHeight="1">
      <c r="A18" s="91"/>
      <c r="B18" s="85"/>
      <c r="C18" s="1100" t="s">
        <v>85</v>
      </c>
      <c r="D18" s="1100"/>
      <c r="E18" s="1100"/>
      <c r="F18" s="1100"/>
      <c r="G18" s="1100"/>
      <c r="H18" s="1100"/>
      <c r="I18" s="1100"/>
      <c r="J18" s="1101"/>
    </row>
    <row r="19" spans="1:13" ht="6.75" customHeight="1">
      <c r="A19" s="91"/>
      <c r="B19" s="90"/>
      <c r="C19" s="95"/>
      <c r="D19" s="95"/>
      <c r="E19" s="95"/>
      <c r="F19" s="95"/>
      <c r="G19" s="95"/>
      <c r="H19" s="95"/>
      <c r="I19" s="95"/>
      <c r="J19" s="96"/>
    </row>
    <row r="20" spans="1:13" ht="16.5" customHeight="1">
      <c r="A20" s="91"/>
      <c r="B20" s="85"/>
      <c r="C20" s="1100" t="s">
        <v>86</v>
      </c>
      <c r="D20" s="1100"/>
      <c r="E20" s="1100"/>
      <c r="F20" s="1100"/>
      <c r="G20" s="1100"/>
      <c r="H20" s="1100"/>
      <c r="I20" s="1100"/>
      <c r="J20" s="1101"/>
    </row>
    <row r="21" spans="1:13" ht="7.5" customHeight="1">
      <c r="A21" s="91"/>
      <c r="B21" s="95"/>
      <c r="C21" s="95"/>
      <c r="D21" s="95"/>
      <c r="E21" s="95"/>
      <c r="F21" s="95"/>
      <c r="G21" s="95"/>
      <c r="H21" s="95"/>
      <c r="I21" s="95"/>
      <c r="J21" s="96"/>
    </row>
    <row r="22" spans="1:13" ht="34.5" customHeight="1">
      <c r="A22" s="91" t="s">
        <v>87</v>
      </c>
      <c r="B22" s="97" t="s">
        <v>453</v>
      </c>
      <c r="C22" s="1102" t="s">
        <v>456</v>
      </c>
      <c r="D22" s="1102"/>
      <c r="E22" s="1102"/>
      <c r="F22" s="1102"/>
      <c r="G22" s="1102"/>
      <c r="H22" s="1102"/>
      <c r="I22" s="1102"/>
      <c r="J22" s="1103"/>
    </row>
    <row r="23" spans="1:13" ht="36" customHeight="1">
      <c r="A23" s="91" t="s">
        <v>31</v>
      </c>
      <c r="B23" s="97" t="s">
        <v>454</v>
      </c>
      <c r="C23" s="1102" t="s">
        <v>457</v>
      </c>
      <c r="D23" s="1102"/>
      <c r="E23" s="1102"/>
      <c r="F23" s="1102"/>
      <c r="G23" s="1102"/>
      <c r="H23" s="1102"/>
      <c r="I23" s="1102"/>
      <c r="J23" s="1103"/>
    </row>
    <row r="24" spans="1:13" ht="52.5" customHeight="1">
      <c r="A24" s="91" t="s">
        <v>37</v>
      </c>
      <c r="B24" s="97" t="s">
        <v>43</v>
      </c>
      <c r="C24" s="1102" t="s">
        <v>388</v>
      </c>
      <c r="D24" s="1102"/>
      <c r="E24" s="1102"/>
      <c r="F24" s="1102"/>
      <c r="G24" s="1102"/>
      <c r="H24" s="1102"/>
      <c r="I24" s="1102"/>
      <c r="J24" s="1103"/>
    </row>
    <row r="25" spans="1:13" ht="19.5" customHeight="1">
      <c r="A25" s="91" t="s">
        <v>38</v>
      </c>
      <c r="B25" s="97" t="s">
        <v>44</v>
      </c>
      <c r="C25" s="1102" t="s">
        <v>537</v>
      </c>
      <c r="D25" s="1102"/>
      <c r="E25" s="1102"/>
      <c r="F25" s="1102"/>
      <c r="G25" s="1102"/>
      <c r="H25" s="1102"/>
      <c r="I25" s="1102"/>
      <c r="J25" s="1103"/>
    </row>
    <row r="26" spans="1:13" ht="19.5" customHeight="1">
      <c r="A26" s="91" t="s">
        <v>39</v>
      </c>
      <c r="B26" s="97" t="s">
        <v>539</v>
      </c>
      <c r="C26" s="1102" t="s">
        <v>538</v>
      </c>
      <c r="D26" s="1102"/>
      <c r="E26" s="1102"/>
      <c r="F26" s="1102"/>
      <c r="G26" s="1102"/>
      <c r="H26" s="1102"/>
      <c r="I26" s="1102"/>
      <c r="J26" s="1103"/>
    </row>
    <row r="27" spans="1:13" ht="19.5" customHeight="1">
      <c r="A27" s="91" t="s">
        <v>40</v>
      </c>
      <c r="B27" s="97" t="s">
        <v>540</v>
      </c>
      <c r="C27" s="1102" t="s">
        <v>36</v>
      </c>
      <c r="D27" s="1102"/>
      <c r="E27" s="1102"/>
      <c r="F27" s="1102"/>
      <c r="G27" s="1102"/>
      <c r="H27" s="1102"/>
      <c r="I27" s="1102"/>
      <c r="J27" s="1103"/>
    </row>
    <row r="28" spans="1:13" ht="34.9" customHeight="1">
      <c r="A28" s="91" t="s">
        <v>32</v>
      </c>
      <c r="B28" s="97" t="s">
        <v>541</v>
      </c>
      <c r="C28" s="1102" t="s">
        <v>545</v>
      </c>
      <c r="D28" s="1102"/>
      <c r="E28" s="1102"/>
      <c r="F28" s="1102"/>
      <c r="G28" s="1102"/>
      <c r="H28" s="1102"/>
      <c r="I28" s="1102"/>
      <c r="J28" s="1103"/>
    </row>
    <row r="29" spans="1:13" ht="35.25" customHeight="1">
      <c r="A29" s="91" t="s">
        <v>45</v>
      </c>
      <c r="B29" s="97" t="s">
        <v>542</v>
      </c>
      <c r="C29" s="1102" t="s">
        <v>459</v>
      </c>
      <c r="D29" s="1102"/>
      <c r="E29" s="1102"/>
      <c r="F29" s="1102"/>
      <c r="G29" s="1102"/>
      <c r="H29" s="1102"/>
      <c r="I29" s="1102"/>
      <c r="J29" s="1103"/>
    </row>
    <row r="30" spans="1:13" ht="19.5" customHeight="1">
      <c r="A30" s="91" t="s">
        <v>88</v>
      </c>
      <c r="B30" s="97" t="s">
        <v>543</v>
      </c>
      <c r="C30" s="1102" t="s">
        <v>458</v>
      </c>
      <c r="D30" s="1102"/>
      <c r="E30" s="1102"/>
      <c r="F30" s="1102"/>
      <c r="G30" s="1102"/>
      <c r="H30" s="1102"/>
      <c r="I30" s="1102"/>
      <c r="J30" s="1103"/>
    </row>
    <row r="31" spans="1:13" ht="34.5" hidden="1" customHeight="1">
      <c r="A31" s="91" t="s">
        <v>92</v>
      </c>
      <c r="B31" s="97" t="s">
        <v>90</v>
      </c>
      <c r="C31" s="1100" t="s">
        <v>91</v>
      </c>
      <c r="D31" s="1100"/>
      <c r="E31" s="1100"/>
      <c r="F31" s="1100"/>
      <c r="G31" s="1100"/>
      <c r="H31" s="1100"/>
      <c r="I31" s="1100"/>
      <c r="J31" s="1101"/>
      <c r="K31" s="85"/>
      <c r="L31" s="85"/>
      <c r="M31" s="85"/>
    </row>
    <row r="32" spans="1:13" ht="33" hidden="1" customHeight="1">
      <c r="A32" s="91" t="s">
        <v>95</v>
      </c>
      <c r="B32" s="97" t="s">
        <v>93</v>
      </c>
      <c r="C32" s="1100" t="s">
        <v>94</v>
      </c>
      <c r="D32" s="1100"/>
      <c r="E32" s="1100"/>
      <c r="F32" s="1100"/>
      <c r="G32" s="1100"/>
      <c r="H32" s="1100"/>
      <c r="I32" s="1100"/>
      <c r="J32" s="1101"/>
      <c r="K32" s="85"/>
      <c r="L32" s="85"/>
      <c r="M32" s="85"/>
    </row>
    <row r="33" spans="1:13" ht="35.25" hidden="1" customHeight="1">
      <c r="A33" s="91" t="s">
        <v>98</v>
      </c>
      <c r="B33" s="97" t="s">
        <v>96</v>
      </c>
      <c r="C33" s="1100" t="s">
        <v>97</v>
      </c>
      <c r="D33" s="1100"/>
      <c r="E33" s="1100"/>
      <c r="F33" s="1100"/>
      <c r="G33" s="1100"/>
      <c r="H33" s="1100"/>
      <c r="I33" s="1100"/>
      <c r="J33" s="1101"/>
      <c r="K33" s="85"/>
      <c r="L33" s="85"/>
      <c r="M33" s="85"/>
    </row>
    <row r="34" spans="1:13" ht="40.9" customHeight="1">
      <c r="A34" s="91" t="s">
        <v>89</v>
      </c>
      <c r="B34" s="97" t="s">
        <v>449</v>
      </c>
      <c r="C34" s="98"/>
      <c r="D34" s="98"/>
      <c r="E34" s="98"/>
      <c r="F34" s="98"/>
      <c r="G34" s="98"/>
      <c r="H34" s="98"/>
      <c r="I34" s="98"/>
      <c r="J34" s="99"/>
      <c r="K34" s="85"/>
      <c r="L34" s="85"/>
      <c r="M34" s="85"/>
    </row>
    <row r="35" spans="1:13" ht="19.5" customHeight="1">
      <c r="A35" s="91"/>
      <c r="B35" s="1100" t="s">
        <v>99</v>
      </c>
      <c r="C35" s="1100"/>
      <c r="D35" s="1100"/>
      <c r="E35" s="1100"/>
      <c r="F35" s="1100"/>
      <c r="G35" s="1100"/>
      <c r="H35" s="1100"/>
      <c r="I35" s="1100"/>
      <c r="J35" s="1101"/>
      <c r="K35" s="85"/>
      <c r="L35" s="85"/>
      <c r="M35" s="85"/>
    </row>
    <row r="36" spans="1:13" ht="19.5" customHeight="1">
      <c r="A36" s="91"/>
      <c r="B36" s="1100" t="s">
        <v>544</v>
      </c>
      <c r="C36" s="1100"/>
      <c r="D36" s="1100"/>
      <c r="E36" s="1100"/>
      <c r="F36" s="1100"/>
      <c r="G36" s="1100"/>
      <c r="H36" s="1100"/>
      <c r="I36" s="1100"/>
      <c r="J36" s="1101"/>
      <c r="K36" s="85"/>
      <c r="L36" s="85"/>
      <c r="M36" s="85"/>
    </row>
    <row r="37" spans="1:13" ht="19.5" customHeight="1">
      <c r="A37" s="91"/>
      <c r="B37" s="1100" t="s">
        <v>100</v>
      </c>
      <c r="C37" s="1100"/>
      <c r="D37" s="1100"/>
      <c r="E37" s="1100"/>
      <c r="F37" s="1100"/>
      <c r="G37" s="1100"/>
      <c r="H37" s="1100"/>
      <c r="I37" s="1100"/>
      <c r="J37" s="1101"/>
      <c r="K37" s="85"/>
      <c r="L37" s="85"/>
      <c r="M37" s="85"/>
    </row>
    <row r="38" spans="1:13" ht="28.5" customHeight="1">
      <c r="A38" s="91"/>
      <c r="B38" s="1100" t="s">
        <v>101</v>
      </c>
      <c r="C38" s="1100"/>
      <c r="D38" s="1100"/>
      <c r="E38" s="1100"/>
      <c r="F38" s="1100"/>
      <c r="G38" s="1100"/>
      <c r="H38" s="1100"/>
      <c r="I38" s="1100"/>
      <c r="J38" s="1101"/>
      <c r="K38" s="85"/>
      <c r="L38" s="85"/>
      <c r="M38" s="85"/>
    </row>
    <row r="39" spans="1:13" ht="34.5" hidden="1" customHeight="1">
      <c r="A39" s="647" t="s">
        <v>371</v>
      </c>
      <c r="B39" s="1099" t="s">
        <v>437</v>
      </c>
      <c r="C39" s="1099"/>
      <c r="D39" s="1099"/>
      <c r="E39" s="1099"/>
      <c r="F39" s="1099"/>
      <c r="G39" s="1099"/>
      <c r="H39" s="1099"/>
      <c r="I39" s="1099"/>
      <c r="J39" s="1099"/>
      <c r="K39" s="85"/>
      <c r="L39" s="85"/>
      <c r="M39" s="85"/>
    </row>
    <row r="40" spans="1:13" ht="15.75" hidden="1" customHeight="1">
      <c r="A40" s="100"/>
      <c r="B40" s="95"/>
      <c r="C40" s="95"/>
      <c r="D40" s="95"/>
      <c r="E40" s="95"/>
      <c r="F40" s="95"/>
      <c r="G40" s="95"/>
      <c r="H40" s="95"/>
      <c r="I40" s="95"/>
      <c r="J40" s="95"/>
      <c r="K40" s="85"/>
      <c r="L40" s="85"/>
      <c r="M40" s="85"/>
    </row>
    <row r="41" spans="1:13" ht="15.75" hidden="1" customHeight="1">
      <c r="B41" s="85" t="s">
        <v>54</v>
      </c>
      <c r="C41" s="85"/>
      <c r="D41" s="85"/>
      <c r="E41" s="85" t="s">
        <v>48</v>
      </c>
    </row>
    <row r="42" spans="1:13" ht="15.75" hidden="1" customHeight="1">
      <c r="B42" s="85" t="s">
        <v>47</v>
      </c>
      <c r="C42" s="85"/>
      <c r="D42" s="85"/>
      <c r="E42" s="85" t="s">
        <v>48</v>
      </c>
    </row>
    <row r="43" spans="1:13" ht="15.75" hidden="1" customHeight="1">
      <c r="B43" s="85" t="s">
        <v>41</v>
      </c>
      <c r="C43" s="85"/>
      <c r="D43" s="85"/>
      <c r="E43" s="85"/>
    </row>
    <row r="44" spans="1:13" ht="15.75" hidden="1" customHeight="1">
      <c r="B44" s="85" t="s">
        <v>50</v>
      </c>
      <c r="C44" s="85"/>
      <c r="D44" s="85"/>
      <c r="E44" s="85"/>
    </row>
    <row r="45" spans="1:13" ht="15.75" hidden="1" customHeight="1">
      <c r="B45" s="85" t="s">
        <v>51</v>
      </c>
      <c r="C45" s="85"/>
      <c r="D45" s="85"/>
      <c r="E45" s="85"/>
    </row>
    <row r="46" spans="1:13" ht="15.75" hidden="1" customHeight="1">
      <c r="B46" s="85" t="s">
        <v>52</v>
      </c>
      <c r="C46" s="85"/>
      <c r="D46" s="85"/>
      <c r="E46" s="85" t="s">
        <v>48</v>
      </c>
    </row>
    <row r="47" spans="1:13" ht="15.75" hidden="1" customHeight="1">
      <c r="B47" s="85"/>
      <c r="C47" s="85"/>
      <c r="D47" s="85"/>
      <c r="E47" s="85"/>
    </row>
    <row r="48" spans="1:13" ht="15.75" hidden="1" customHeight="1">
      <c r="B48" s="85" t="s">
        <v>49</v>
      </c>
      <c r="C48" s="85"/>
      <c r="D48" s="85"/>
      <c r="E48" s="85"/>
    </row>
    <row r="49" spans="2:5" ht="15.75" hidden="1" customHeight="1">
      <c r="B49" s="85"/>
      <c r="C49" s="85"/>
      <c r="D49" s="85"/>
      <c r="E49" s="85"/>
    </row>
    <row r="50" spans="2:5" ht="15.75" hidden="1" customHeight="1">
      <c r="B50" s="85" t="s">
        <v>53</v>
      </c>
      <c r="C50" s="85"/>
      <c r="D50" s="85"/>
      <c r="E50" s="85"/>
    </row>
    <row r="51" spans="2:5" ht="15.75" hidden="1" customHeight="1">
      <c r="B51" s="85"/>
      <c r="C51" s="85"/>
      <c r="D51" s="85"/>
      <c r="E51" s="85"/>
    </row>
    <row r="52" spans="2:5" ht="15.75" hidden="1" customHeight="1">
      <c r="B52" s="85" t="s">
        <v>55</v>
      </c>
      <c r="C52" s="85"/>
      <c r="D52" s="85"/>
      <c r="E52" s="85"/>
    </row>
    <row r="53" spans="2:5" ht="15.75" hidden="1" customHeight="1">
      <c r="B53" s="85"/>
      <c r="C53" s="85"/>
      <c r="D53" s="85"/>
      <c r="E53" s="85"/>
    </row>
    <row r="54" spans="2:5" ht="15.75" hidden="1" customHeight="1">
      <c r="B54" s="85" t="s">
        <v>56</v>
      </c>
      <c r="C54" s="85"/>
      <c r="D54" s="85"/>
      <c r="E54" s="85"/>
    </row>
    <row r="55" spans="2:5" ht="15.75">
      <c r="B55" s="85"/>
      <c r="C55" s="85"/>
      <c r="D55" s="85"/>
      <c r="E55" s="85"/>
    </row>
    <row r="56" spans="2:5" ht="15.75">
      <c r="B56" s="85"/>
      <c r="C56" s="85"/>
      <c r="D56" s="85"/>
      <c r="E56" s="85"/>
    </row>
  </sheetData>
  <sheetProtection algorithmName="SHA-512" hashValue="sSbkR4y3nBJFrX0xip1LKeDTYIZCBRNbvpNR+oyM89gOaQjg+IKL+thdG5yE8Yi3XJJ+eg0u5a2WZVYLrdLjRg==" saltValue="w1S26hry/iJ2G4GGB56rDA==" spinCount="100000" sheet="1" selectLockedCells="1"/>
  <customSheetViews>
    <customSheetView guid="{D16ECB37-EC28-43FE-BD47-3A7114793C46}" scale="90" showPageBreaks="1" showGridLines="0" printArea="1" hiddenRows="1" view="pageBreakPreview" topLeftCell="A10">
      <selection activeCell="D34" sqref="D34"/>
      <pageMargins left="0.32" right="0.19" top="0.32" bottom="0.25" header="0.22" footer="0.19"/>
      <printOptions horizontalCentered="1"/>
      <pageSetup scale="76" orientation="portrait" r:id="rId1"/>
      <headerFooter alignWithMargins="0"/>
    </customSheetView>
    <customSheetView guid="{3A279989-B775-4FE0-B80B-D9B19EF06FB8}" scale="90" showPageBreaks="1" showGridLines="0" printArea="1" hiddenRows="1" view="pageBreakPreview" topLeftCell="A16">
      <selection activeCell="D34" sqref="D34"/>
      <pageMargins left="0.32" right="0.19" top="0.32" bottom="0.25" header="0.22" footer="0.19"/>
      <printOptions horizontalCentered="1"/>
      <pageSetup scale="76" orientation="portrait" r:id="rId2"/>
      <headerFooter alignWithMargins="0"/>
    </customSheetView>
    <customSheetView guid="{94091156-7D66-41B0-B463-5F36D4BD634D}" scale="90" showPageBreaks="1" showGridLines="0" printArea="1" hiddenRows="1" view="pageBreakPreview">
      <selection activeCell="C27" sqref="C27:J27"/>
      <pageMargins left="0.32" right="0.19" top="0.32" bottom="0.25" header="0.22" footer="0.19"/>
      <printOptions horizontalCentered="1"/>
      <pageSetup scale="76" orientation="portrait" r:id="rId3"/>
      <headerFooter alignWithMargins="0"/>
    </customSheetView>
    <customSheetView guid="{67D3F443-CBF6-4C3B-9EBA-4FC7CEE92243}" scale="90" showPageBreaks="1" showGridLines="0" printArea="1" hiddenRows="1" view="pageBreakPreview">
      <selection activeCell="O37" sqref="O37"/>
      <pageMargins left="0.32" right="0.19" top="0.32" bottom="0.25" header="0.22" footer="0.19"/>
      <printOptions horizontalCentered="1"/>
      <pageSetup scale="76" orientation="portrait" r:id="rId4"/>
      <headerFooter alignWithMargins="0"/>
    </customSheetView>
    <customSheetView guid="{8FC47E04-BCF9-4504-9FDA-F8529AE0A203}" scale="90" showPageBreaks="1" showGridLines="0" printArea="1" hiddenRows="1" view="pageBreakPreview">
      <selection activeCell="C17" sqref="C17"/>
      <pageMargins left="0.32" right="0.19" top="0.32" bottom="0.25" header="0.22" footer="0.19"/>
      <printOptions horizontalCentered="1"/>
      <pageSetup scale="76" orientation="portrait" r:id="rId5"/>
      <headerFooter alignWithMargins="0"/>
    </customSheetView>
    <customSheetView guid="{B1DC5269-D889-4438-853D-005C3B580A35}" scale="85" showPageBreaks="1" showGridLines="0" printArea="1" hiddenRows="1" view="pageBreakPreview" topLeftCell="A31">
      <selection activeCell="J44" sqref="J44:J46"/>
      <pageMargins left="0.32" right="0.19" top="0.32" bottom="0.25" header="0.22" footer="0.19"/>
      <printOptions horizontalCentered="1"/>
      <pageSetup scale="80" orientation="portrait" r:id="rId6"/>
      <headerFooter alignWithMargins="0"/>
    </customSheetView>
    <customSheetView guid="{A0F82AFD-A75A-45C4-A55A-D8EC84E8392D}" scale="85" showPageBreaks="1" showGridLines="0" printArea="1" hiddenRows="1" view="pageBreakPreview" topLeftCell="A20">
      <selection activeCell="J44" sqref="J44"/>
      <pageMargins left="0.32" right="0.19" top="0.32" bottom="0.25" header="0.22" footer="0.19"/>
      <printOptions horizontalCentered="1"/>
      <pageSetup scale="80" orientation="portrait" r:id="rId7"/>
      <headerFooter alignWithMargins="0"/>
    </customSheetView>
    <customSheetView guid="{334BFE7B-729F-4B5F-BBFA-FE5871D8551A}" scale="85" showPageBreaks="1" showGridLines="0" printArea="1" hiddenRows="1" view="pageBreakPreview" topLeftCell="A34">
      <selection activeCell="J44" sqref="J44"/>
      <pageMargins left="0.32" right="0.19" top="0.32" bottom="0.25" header="0.22" footer="0.19"/>
      <printOptions horizontalCentered="1"/>
      <pageSetup scale="80" orientation="portrait" r:id="rId8"/>
      <headerFooter alignWithMargins="0"/>
    </customSheetView>
    <customSheetView guid="{F34A69E2-31EE-443F-8E78-A31E3AA3BE2B}" scale="85" showPageBreaks="1" showGridLines="0" printArea="1" hiddenRows="1" view="pageBreakPreview" topLeftCell="A34">
      <selection activeCell="J44" sqref="J44"/>
      <pageMargins left="0.32" right="0.19" top="0.32" bottom="0.25" header="0.22" footer="0.19"/>
      <printOptions horizontalCentered="1"/>
      <pageSetup scale="80" orientation="portrait" r:id="rId9"/>
      <headerFooter alignWithMargins="0"/>
    </customSheetView>
    <customSheetView guid="{C5506FC7-8A4D-43D0-A0D5-B323816310B7}" scale="85" showPageBreaks="1" showGridLines="0" printArea="1" hiddenRows="1" view="pageBreakPreview" topLeftCell="A34">
      <selection activeCell="J45" sqref="J45"/>
      <pageMargins left="0.32" right="0.19" top="0.32" bottom="0.25" header="0.22" footer="0.19"/>
      <printOptions horizontalCentered="1"/>
      <pageSetup scale="80" orientation="portrait" r:id="rId10"/>
      <headerFooter alignWithMargins="0"/>
    </customSheetView>
    <customSheetView guid="{3E286A90-B39B-4EF7-ADAF-AD9055F4EE3F}" scale="85" showPageBreaks="1" showGridLines="0" printArea="1" hiddenRows="1" view="pageBreakPreview" topLeftCell="A31">
      <selection activeCell="J44" sqref="J44:J46"/>
      <pageMargins left="0.32" right="0.19" top="0.32" bottom="0.25" header="0.22" footer="0.19"/>
      <printOptions horizontalCentered="1"/>
      <pageSetup scale="80" orientation="portrait" r:id="rId11"/>
      <headerFooter alignWithMargins="0"/>
    </customSheetView>
    <customSheetView guid="{F9C00FCC-B928-44A4-AE8D-3790B3A7FE91}" scale="85" showPageBreaks="1" showGridLines="0" printArea="1" hiddenRows="1" view="pageBreakPreview">
      <selection activeCell="J45" sqref="J45:J47"/>
      <pageMargins left="0.32" right="0.19" top="0.32" bottom="0.25" header="0.22" footer="0.19"/>
      <printOptions horizontalCentered="1"/>
      <pageSetup scale="80" orientation="portrait" r:id="rId12"/>
      <headerFooter alignWithMargins="0"/>
    </customSheetView>
    <customSheetView guid="{F9504563-F4B8-4B08-8DF4-BD6D3D1F49DF}" scale="85" showPageBreaks="1" showGridLines="0" printArea="1" hiddenRows="1" view="pageBreakPreview" topLeftCell="A43">
      <selection activeCell="J45" sqref="J45"/>
      <pageMargins left="0.32" right="0.19" top="0.32" bottom="0.25" header="0.22" footer="0.19"/>
      <printOptions horizontalCentered="1"/>
      <pageSetup scale="80" orientation="portrait" r:id="rId13"/>
      <headerFooter alignWithMargins="0"/>
    </customSheetView>
    <customSheetView guid="{AB88AE96-2A5B-4A72-8703-28C9E47DF5A8}" scale="90" showPageBreaks="1" showGridLines="0" printArea="1" hiddenRows="1" view="pageBreakPreview">
      <selection activeCell="C17" sqref="C17"/>
      <pageMargins left="0.32" right="0.19" top="0.32" bottom="0.25" header="0.22" footer="0.19"/>
      <printOptions horizontalCentered="1"/>
      <pageSetup scale="76" orientation="portrait" r:id="rId14"/>
      <headerFooter alignWithMargins="0"/>
    </customSheetView>
    <customSheetView guid="{BAC42A29-45E6-4402-B726-C3D139198BC5}" scale="90" showPageBreaks="1" showGridLines="0" printArea="1" hiddenRows="1" view="pageBreakPreview">
      <selection activeCell="C27" sqref="C27:J27"/>
      <pageMargins left="0.32" right="0.19" top="0.32" bottom="0.25" header="0.22" footer="0.19"/>
      <printOptions horizontalCentered="1"/>
      <pageSetup scale="76" orientation="portrait" r:id="rId15"/>
      <headerFooter alignWithMargins="0"/>
    </customSheetView>
    <customSheetView guid="{1D1BEC92-0584-42FC-833F-7509E5F404C5}" scale="90" showPageBreaks="1" showGridLines="0" printArea="1" hiddenRows="1" view="pageBreakPreview" topLeftCell="A16">
      <selection activeCell="D34" sqref="D34"/>
      <pageMargins left="0.32" right="0.19" top="0.32" bottom="0.25" header="0.22" footer="0.19"/>
      <printOptions horizontalCentered="1"/>
      <pageSetup scale="76" orientation="portrait" r:id="rId16"/>
      <headerFooter alignWithMargins="0"/>
    </customSheetView>
  </customSheetViews>
  <mergeCells count="31">
    <mergeCell ref="B7:J7"/>
    <mergeCell ref="I1:J1"/>
    <mergeCell ref="A2:J2"/>
    <mergeCell ref="B4:J4"/>
    <mergeCell ref="B5:J5"/>
    <mergeCell ref="B6:J6"/>
    <mergeCell ref="C25:J25"/>
    <mergeCell ref="B8:J8"/>
    <mergeCell ref="B9:J9"/>
    <mergeCell ref="B10:J10"/>
    <mergeCell ref="B12:J12"/>
    <mergeCell ref="B15:J15"/>
    <mergeCell ref="C16:J16"/>
    <mergeCell ref="C18:J18"/>
    <mergeCell ref="C20:J20"/>
    <mergeCell ref="C22:J22"/>
    <mergeCell ref="C23:J23"/>
    <mergeCell ref="C24:J24"/>
    <mergeCell ref="B39:J39"/>
    <mergeCell ref="B37:J37"/>
    <mergeCell ref="B38:J38"/>
    <mergeCell ref="B36:J36"/>
    <mergeCell ref="C26:J26"/>
    <mergeCell ref="C27:J27"/>
    <mergeCell ref="C28:J28"/>
    <mergeCell ref="C29:J29"/>
    <mergeCell ref="C30:J30"/>
    <mergeCell ref="C31:J31"/>
    <mergeCell ref="C32:J32"/>
    <mergeCell ref="C33:J33"/>
    <mergeCell ref="B35:J35"/>
  </mergeCells>
  <printOptions horizontalCentered="1"/>
  <pageMargins left="0.32" right="0.19" top="0.32" bottom="0.25" header="0.22" footer="0.19"/>
  <pageSetup scale="76" orientation="portrait" r:id="rId17"/>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dimension ref="A1:G21"/>
  <sheetViews>
    <sheetView view="pageBreakPreview" zoomScale="85" zoomScaleNormal="85" zoomScaleSheetLayoutView="100" workbookViewId="0">
      <selection activeCell="B6" sqref="B6"/>
    </sheetView>
  </sheetViews>
  <sheetFormatPr defaultColWidth="10.28515625" defaultRowHeight="16.5"/>
  <cols>
    <col min="1" max="1" width="8.7109375" style="34" customWidth="1"/>
    <col min="2" max="4" width="23.5703125" style="35" customWidth="1"/>
    <col min="5" max="5" width="11" style="35" customWidth="1"/>
    <col min="6" max="6" width="14.42578125" style="35" customWidth="1"/>
    <col min="7" max="16384" width="10.28515625" style="21"/>
  </cols>
  <sheetData>
    <row r="1" spans="1:7">
      <c r="A1" s="19"/>
      <c r="B1" s="20"/>
      <c r="C1" s="20"/>
      <c r="D1" s="20"/>
      <c r="E1" s="20"/>
      <c r="F1" s="20"/>
    </row>
    <row r="2" spans="1:7" ht="21.95" customHeight="1">
      <c r="A2" s="1406" t="s">
        <v>121</v>
      </c>
      <c r="B2" s="1406"/>
      <c r="C2" s="1406"/>
      <c r="D2" s="1406"/>
      <c r="E2" s="1407"/>
      <c r="F2" s="21"/>
    </row>
    <row r="3" spans="1:7">
      <c r="A3" s="19"/>
      <c r="B3" s="20"/>
      <c r="C3" s="20"/>
      <c r="D3" s="20"/>
      <c r="E3" s="20"/>
      <c r="F3" s="20"/>
    </row>
    <row r="4" spans="1:7" ht="45">
      <c r="A4" s="22" t="s">
        <v>122</v>
      </c>
      <c r="B4" s="23" t="s">
        <v>123</v>
      </c>
      <c r="C4" s="22" t="s">
        <v>124</v>
      </c>
      <c r="D4" s="22" t="s">
        <v>125</v>
      </c>
      <c r="E4" s="22" t="s">
        <v>126</v>
      </c>
      <c r="F4" s="22" t="s">
        <v>127</v>
      </c>
    </row>
    <row r="5" spans="1:7" ht="18" customHeight="1">
      <c r="A5" s="24" t="s">
        <v>7</v>
      </c>
      <c r="B5" s="24" t="s">
        <v>8</v>
      </c>
      <c r="C5" s="24" t="s">
        <v>9</v>
      </c>
      <c r="D5" s="24" t="s">
        <v>10</v>
      </c>
      <c r="E5" s="25" t="s">
        <v>11</v>
      </c>
      <c r="F5" s="24" t="s">
        <v>128</v>
      </c>
    </row>
    <row r="6" spans="1:7" ht="45" customHeight="1">
      <c r="A6" s="26">
        <v>1</v>
      </c>
      <c r="B6" s="27"/>
      <c r="C6" s="28"/>
      <c r="D6" s="28"/>
      <c r="E6" s="29"/>
      <c r="F6" s="30">
        <f t="shared" ref="F6:F15" si="0">C6*E6</f>
        <v>0</v>
      </c>
    </row>
    <row r="7" spans="1:7" ht="45" customHeight="1">
      <c r="A7" s="26">
        <v>2</v>
      </c>
      <c r="B7" s="27"/>
      <c r="C7" s="28"/>
      <c r="D7" s="28"/>
      <c r="E7" s="29"/>
      <c r="F7" s="30">
        <f t="shared" si="0"/>
        <v>0</v>
      </c>
    </row>
    <row r="8" spans="1:7" ht="45" customHeight="1">
      <c r="A8" s="26">
        <v>3</v>
      </c>
      <c r="B8" s="27"/>
      <c r="C8" s="28"/>
      <c r="D8" s="28"/>
      <c r="E8" s="29"/>
      <c r="F8" s="30">
        <f t="shared" si="0"/>
        <v>0</v>
      </c>
    </row>
    <row r="9" spans="1:7" ht="45" customHeight="1">
      <c r="A9" s="26">
        <v>4</v>
      </c>
      <c r="B9" s="27"/>
      <c r="C9" s="28"/>
      <c r="D9" s="28"/>
      <c r="E9" s="29"/>
      <c r="F9" s="30">
        <f t="shared" si="0"/>
        <v>0</v>
      </c>
    </row>
    <row r="10" spans="1:7" ht="45" customHeight="1">
      <c r="A10" s="26">
        <v>5</v>
      </c>
      <c r="B10" s="27"/>
      <c r="C10" s="28"/>
      <c r="D10" s="28"/>
      <c r="E10" s="29"/>
      <c r="F10" s="30">
        <f t="shared" si="0"/>
        <v>0</v>
      </c>
    </row>
    <row r="11" spans="1:7" ht="45" customHeight="1">
      <c r="A11" s="26">
        <v>6</v>
      </c>
      <c r="B11" s="27"/>
      <c r="C11" s="28"/>
      <c r="D11" s="28"/>
      <c r="E11" s="29"/>
      <c r="F11" s="30">
        <f t="shared" si="0"/>
        <v>0</v>
      </c>
    </row>
    <row r="12" spans="1:7" ht="45" customHeight="1">
      <c r="A12" s="26">
        <v>7</v>
      </c>
      <c r="B12" s="27"/>
      <c r="C12" s="28"/>
      <c r="D12" s="28"/>
      <c r="E12" s="29"/>
      <c r="F12" s="30">
        <f t="shared" si="0"/>
        <v>0</v>
      </c>
    </row>
    <row r="13" spans="1:7" ht="45" customHeight="1">
      <c r="A13" s="26">
        <v>8</v>
      </c>
      <c r="B13" s="27"/>
      <c r="C13" s="28"/>
      <c r="D13" s="28"/>
      <c r="E13" s="29"/>
      <c r="F13" s="30">
        <f t="shared" si="0"/>
        <v>0</v>
      </c>
    </row>
    <row r="14" spans="1:7" ht="45" customHeight="1">
      <c r="A14" s="26">
        <v>9</v>
      </c>
      <c r="B14" s="27"/>
      <c r="C14" s="28"/>
      <c r="D14" s="28"/>
      <c r="E14" s="29"/>
      <c r="F14" s="30">
        <f t="shared" si="0"/>
        <v>0</v>
      </c>
    </row>
    <row r="15" spans="1:7" ht="45" customHeight="1">
      <c r="A15" s="26">
        <v>10</v>
      </c>
      <c r="B15" s="27"/>
      <c r="C15" s="28"/>
      <c r="D15" s="28"/>
      <c r="E15" s="29"/>
      <c r="F15" s="30">
        <f t="shared" si="0"/>
        <v>0</v>
      </c>
    </row>
    <row r="16" spans="1:7" ht="45" customHeight="1">
      <c r="A16" s="31"/>
      <c r="B16" s="32" t="s">
        <v>129</v>
      </c>
      <c r="C16" s="32"/>
      <c r="D16" s="32"/>
      <c r="E16" s="32"/>
      <c r="F16" s="32">
        <f>SUM(F6:F15)</f>
        <v>0</v>
      </c>
      <c r="G16" s="33"/>
    </row>
    <row r="17" ht="30" customHeight="1"/>
    <row r="18" ht="30" customHeight="1"/>
    <row r="19" ht="30" customHeight="1"/>
    <row r="20" ht="30" customHeight="1"/>
    <row r="21" ht="30" customHeight="1"/>
  </sheetData>
  <sheetProtection password="A1B6" sheet="1" objects="1" scenarios="1" selectLockedCells="1"/>
  <customSheetViews>
    <customSheetView guid="{D16ECB37-EC28-43FE-BD47-3A7114793C46}" scale="85" showPageBreaks="1" printArea="1" state="hidden" view="pageBreakPreview">
      <selection activeCell="B6" sqref="B6"/>
      <pageMargins left="0.75" right="0.62" top="0.65" bottom="1" header="0.5" footer="0.5"/>
      <pageSetup scale="86" orientation="portrait" r:id="rId1"/>
      <headerFooter alignWithMargins="0"/>
    </customSheetView>
    <customSheetView guid="{3A279989-B775-4FE0-B80B-D9B19EF06FB8}" scale="85" showPageBreaks="1" printArea="1" state="hidden" view="pageBreakPreview">
      <selection activeCell="B6" sqref="B6"/>
      <pageMargins left="0.75" right="0.62" top="0.65" bottom="1" header="0.5" footer="0.5"/>
      <pageSetup scale="86" orientation="portrait" r:id="rId2"/>
      <headerFooter alignWithMargins="0"/>
    </customSheetView>
    <customSheetView guid="{94091156-7D66-41B0-B463-5F36D4BD634D}" scale="85" showPageBreaks="1" printArea="1" state="hidden" view="pageBreakPreview">
      <selection activeCell="B6" sqref="B6"/>
      <pageMargins left="0.75" right="0.62" top="0.65" bottom="1" header="0.5" footer="0.5"/>
      <pageSetup scale="86" orientation="portrait" r:id="rId3"/>
      <headerFooter alignWithMargins="0"/>
    </customSheetView>
    <customSheetView guid="{67D3F443-CBF6-4C3B-9EBA-4FC7CEE92243}" scale="85" showPageBreaks="1" printArea="1" state="hidden" view="pageBreakPreview">
      <selection activeCell="B6" sqref="B6"/>
      <pageMargins left="0.75" right="0.62" top="0.65" bottom="1" header="0.5" footer="0.5"/>
      <pageSetup scale="86" orientation="portrait" r:id="rId4"/>
      <headerFooter alignWithMargins="0"/>
    </customSheetView>
    <customSheetView guid="{8FC47E04-BCF9-4504-9FDA-F8529AE0A203}" scale="85" showPageBreaks="1" printArea="1" state="hidden" view="pageBreakPreview">
      <selection activeCell="B6" sqref="B6"/>
      <pageMargins left="0.75" right="0.62" top="0.65" bottom="1" header="0.5" footer="0.5"/>
      <pageSetup scale="86" orientation="portrait" r:id="rId5"/>
      <headerFooter alignWithMargins="0"/>
    </customSheetView>
    <customSheetView guid="{B1DC5269-D889-4438-853D-005C3B580A35}" scale="85" showPageBreaks="1" printArea="1" view="pageBreakPreview" topLeftCell="A13">
      <selection activeCell="B3" sqref="B3:E3"/>
      <pageMargins left="0.75" right="0.62" top="0.65" bottom="1" header="0.5" footer="0.5"/>
      <pageSetup scale="86" orientation="portrait" r:id="rId6"/>
      <headerFooter alignWithMargins="0"/>
    </customSheetView>
    <customSheetView guid="{A0F82AFD-A75A-45C4-A55A-D8EC84E8392D}" scale="85" showPageBreaks="1" printArea="1" view="pageBreakPreview">
      <selection activeCell="D10" sqref="D10"/>
      <pageMargins left="0.75" right="0.62" top="0.65" bottom="1" header="0.5" footer="0.5"/>
      <pageSetup scale="86" orientation="portrait" r:id="rId7"/>
      <headerFooter alignWithMargins="0"/>
    </customSheetView>
    <customSheetView guid="{334BFE7B-729F-4B5F-BBFA-FE5871D8551A}" scale="85" showPageBreaks="1" printArea="1" view="pageBreakPreview" topLeftCell="A12">
      <selection activeCell="C15" sqref="C15"/>
      <pageMargins left="0.75" right="0.62" top="0.65" bottom="1" header="0.5" footer="0.5"/>
      <pageSetup scale="86" orientation="portrait" r:id="rId8"/>
      <headerFooter alignWithMargins="0"/>
    </customSheetView>
    <customSheetView guid="{F34A69E2-31EE-443F-8E78-A31E3AA3BE2B}" scale="85" showPageBreaks="1" printArea="1" view="pageBreakPreview" topLeftCell="A12">
      <selection activeCell="C15" sqref="C15"/>
      <pageMargins left="0.75" right="0.62" top="0.65" bottom="1" header="0.5" footer="0.5"/>
      <pageSetup scale="86" orientation="portrait" r:id="rId9"/>
      <headerFooter alignWithMargins="0"/>
    </customSheetView>
    <customSheetView guid="{C5506FC7-8A4D-43D0-A0D5-B323816310B7}" scale="85" showPageBreaks="1" printArea="1" view="pageBreakPreview">
      <selection activeCell="E6" sqref="E6"/>
      <pageMargins left="0.75" right="0.62" top="0.65" bottom="1" header="0.5" footer="0.5"/>
      <pageSetup scale="86" orientation="portrait" r:id="rId10"/>
      <headerFooter alignWithMargins="0"/>
    </customSheetView>
    <customSheetView guid="{3E286A90-B39B-4EF7-ADAF-AD9055F4EE3F}" scale="85" showPageBreaks="1" printArea="1" view="pageBreakPreview">
      <selection activeCell="B3" sqref="B3:E3"/>
      <pageMargins left="0.75" right="0.62" top="0.65" bottom="1" header="0.5" footer="0.5"/>
      <pageSetup scale="86" orientation="portrait" r:id="rId11"/>
      <headerFooter alignWithMargins="0"/>
    </customSheetView>
    <customSheetView guid="{F9C00FCC-B928-44A4-AE8D-3790B3A7FE91}" scale="85" showPageBreaks="1" printArea="1" view="pageBreakPreview">
      <selection activeCell="B6" sqref="B6"/>
      <pageMargins left="0.75" right="0.62" top="0.65" bottom="1" header="0.5" footer="0.5"/>
      <pageSetup scale="86" orientation="portrait" r:id="rId12"/>
      <headerFooter alignWithMargins="0"/>
    </customSheetView>
    <customSheetView guid="{F9504563-F4B8-4B08-8DF4-BD6D3D1F49DF}" scale="85" showPageBreaks="1" printArea="1" view="pageBreakPreview">
      <selection activeCell="B6" sqref="B6"/>
      <pageMargins left="0.75" right="0.62" top="0.65" bottom="1" header="0.5" footer="0.5"/>
      <pageSetup scale="86" orientation="portrait" r:id="rId13"/>
      <headerFooter alignWithMargins="0"/>
    </customSheetView>
    <customSheetView guid="{AB88AE96-2A5B-4A72-8703-28C9E47DF5A8}" scale="85" showPageBreaks="1" printArea="1" state="hidden" view="pageBreakPreview">
      <selection activeCell="B6" sqref="B6"/>
      <pageMargins left="0.75" right="0.62" top="0.65" bottom="1" header="0.5" footer="0.5"/>
      <pageSetup scale="86" orientation="portrait" r:id="rId14"/>
      <headerFooter alignWithMargins="0"/>
    </customSheetView>
    <customSheetView guid="{BAC42A29-45E6-4402-B726-C3D139198BC5}" scale="85" showPageBreaks="1" printArea="1" state="hidden" view="pageBreakPreview">
      <selection activeCell="B6" sqref="B6"/>
      <pageMargins left="0.75" right="0.62" top="0.65" bottom="1" header="0.5" footer="0.5"/>
      <pageSetup scale="86" orientation="portrait" r:id="rId15"/>
      <headerFooter alignWithMargins="0"/>
    </customSheetView>
    <customSheetView guid="{1D1BEC92-0584-42FC-833F-7509E5F404C5}" scale="85" showPageBreaks="1" printArea="1" state="hidden" view="pageBreakPreview">
      <selection activeCell="B6" sqref="B6"/>
      <pageMargins left="0.75" right="0.62" top="0.65" bottom="1" header="0.5" footer="0.5"/>
      <pageSetup scale="86" orientation="portrait" r:id="rId16"/>
      <headerFooter alignWithMargins="0"/>
    </customSheetView>
  </customSheetViews>
  <mergeCells count="1">
    <mergeCell ref="A2:E2"/>
  </mergeCells>
  <pageMargins left="0.75" right="0.62" top="0.65" bottom="1" header="0.5" footer="0.5"/>
  <pageSetup scale="86" orientation="portrait" r:id="rId17"/>
  <headerFooter alignWithMargins="0"/>
  <drawing r:id="rId18"/>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5">
    <pageSetUpPr fitToPage="1"/>
  </sheetPr>
  <dimension ref="A1:AO83"/>
  <sheetViews>
    <sheetView showGridLines="0" showZeros="0" tabSelected="1" view="pageBreakPreview" topLeftCell="A42" zoomScaleSheetLayoutView="100" workbookViewId="0">
      <selection activeCell="D59" sqref="D59:F59"/>
    </sheetView>
  </sheetViews>
  <sheetFormatPr defaultColWidth="9.140625" defaultRowHeight="15.75"/>
  <cols>
    <col min="1" max="1" width="12.28515625" style="351" customWidth="1"/>
    <col min="2" max="2" width="15.5703125" style="356" customWidth="1"/>
    <col min="3" max="3" width="15.85546875" style="351" customWidth="1"/>
    <col min="4" max="4" width="20.7109375" style="351" customWidth="1"/>
    <col min="5" max="5" width="15.140625" style="351" customWidth="1"/>
    <col min="6" max="6" width="51.28515625" style="351" customWidth="1"/>
    <col min="7" max="8" width="9.140625" style="351" hidden="1" customWidth="1"/>
    <col min="9" max="9" width="10.85546875" style="352" hidden="1" customWidth="1"/>
    <col min="10" max="10" width="9.140625" style="352" hidden="1" customWidth="1"/>
    <col min="11" max="11" width="9.140625" style="352" customWidth="1"/>
    <col min="12" max="12" width="0" style="352" hidden="1" customWidth="1"/>
    <col min="13" max="13" width="15.42578125" style="352" hidden="1" customWidth="1"/>
    <col min="14" max="25" width="9.140625" style="352"/>
    <col min="26" max="27" width="9.140625" style="352" hidden="1" customWidth="1"/>
    <col min="28" max="28" width="20" style="352" customWidth="1"/>
    <col min="29" max="29" width="13.85546875" style="352" customWidth="1"/>
    <col min="30" max="30" width="9.140625" style="353"/>
    <col min="31" max="31" width="0" style="354" hidden="1" customWidth="1"/>
    <col min="32" max="32" width="13.7109375" style="354" hidden="1" customWidth="1"/>
    <col min="33" max="35" width="0" style="353" hidden="1" customWidth="1"/>
    <col min="36" max="36" width="10.42578125" style="353" hidden="1" customWidth="1"/>
    <col min="37" max="41" width="9.140625" style="353"/>
    <col min="42" max="16384" width="9.140625" style="352"/>
  </cols>
  <sheetData>
    <row r="1" spans="1:36" ht="27" customHeight="1">
      <c r="A1" s="348" t="str">
        <f>'Sch-3'!A1:B1</f>
        <v>SPEC. NO.:  CC/NT/G-COND/DOM/A02/25/01011</v>
      </c>
      <c r="B1" s="348"/>
      <c r="C1" s="349"/>
      <c r="D1" s="349"/>
      <c r="E1" s="349"/>
      <c r="F1" s="350" t="s">
        <v>354</v>
      </c>
      <c r="AE1" s="354">
        <v>1</v>
      </c>
      <c r="AF1" s="354" t="s">
        <v>178</v>
      </c>
      <c r="AI1" s="354">
        <v>1</v>
      </c>
      <c r="AJ1" s="353" t="s">
        <v>179</v>
      </c>
    </row>
    <row r="2" spans="1:36">
      <c r="B2" s="351"/>
      <c r="AE2" s="354">
        <v>2</v>
      </c>
      <c r="AF2" s="354" t="s">
        <v>180</v>
      </c>
      <c r="AI2" s="354">
        <v>2</v>
      </c>
      <c r="AJ2" s="353" t="s">
        <v>181</v>
      </c>
    </row>
    <row r="3" spans="1:36" ht="24" customHeight="1">
      <c r="A3" s="1408" t="s">
        <v>182</v>
      </c>
      <c r="B3" s="1408"/>
      <c r="C3" s="1408"/>
      <c r="D3" s="1408"/>
      <c r="E3" s="1408"/>
      <c r="F3" s="1408"/>
      <c r="AE3" s="354">
        <v>3</v>
      </c>
      <c r="AF3" s="354" t="s">
        <v>183</v>
      </c>
      <c r="AI3" s="354">
        <v>3</v>
      </c>
      <c r="AJ3" s="353" t="s">
        <v>184</v>
      </c>
    </row>
    <row r="4" spans="1:36">
      <c r="A4" s="355"/>
      <c r="B4" s="355"/>
      <c r="C4" s="355"/>
      <c r="D4" s="355"/>
      <c r="E4" s="355"/>
      <c r="F4" s="355"/>
      <c r="AE4" s="354">
        <v>4</v>
      </c>
      <c r="AF4" s="354" t="s">
        <v>185</v>
      </c>
      <c r="AI4" s="354">
        <v>4</v>
      </c>
      <c r="AJ4" s="353" t="s">
        <v>186</v>
      </c>
    </row>
    <row r="5" spans="1:36">
      <c r="A5" s="386" t="s">
        <v>187</v>
      </c>
      <c r="C5" s="1409"/>
      <c r="D5" s="1409"/>
      <c r="E5" s="1409"/>
      <c r="F5" s="1409"/>
      <c r="AE5" s="354">
        <v>5</v>
      </c>
      <c r="AF5" s="354" t="s">
        <v>185</v>
      </c>
      <c r="AI5" s="354">
        <v>5</v>
      </c>
      <c r="AJ5" s="353" t="s">
        <v>188</v>
      </c>
    </row>
    <row r="6" spans="1:36">
      <c r="A6" s="386" t="s">
        <v>189</v>
      </c>
      <c r="B6" s="1410">
        <f>'Name of Bidder'!C45</f>
        <v>0</v>
      </c>
      <c r="C6" s="1410"/>
      <c r="AE6" s="354">
        <v>6</v>
      </c>
      <c r="AF6" s="354" t="s">
        <v>185</v>
      </c>
      <c r="AG6" s="357">
        <f>DAY(B6)</f>
        <v>0</v>
      </c>
      <c r="AI6" s="354">
        <v>6</v>
      </c>
      <c r="AJ6" s="353" t="s">
        <v>190</v>
      </c>
    </row>
    <row r="7" spans="1:36">
      <c r="A7" s="356"/>
      <c r="B7" s="358"/>
      <c r="C7" s="358"/>
      <c r="AE7" s="354">
        <v>7</v>
      </c>
      <c r="AF7" s="354" t="s">
        <v>185</v>
      </c>
      <c r="AG7" s="357">
        <f>MONTH(B6)</f>
        <v>1</v>
      </c>
      <c r="AI7" s="354">
        <v>7</v>
      </c>
      <c r="AJ7" s="353" t="s">
        <v>191</v>
      </c>
    </row>
    <row r="8" spans="1:36">
      <c r="A8" s="359" t="s">
        <v>20</v>
      </c>
      <c r="B8" s="359"/>
      <c r="F8" s="360"/>
      <c r="AE8" s="354">
        <v>8</v>
      </c>
      <c r="AF8" s="354" t="s">
        <v>185</v>
      </c>
      <c r="AG8" s="357" t="str">
        <f>LOOKUP(AG7,AI1:AI12,AJ1:AJ12)</f>
        <v>January</v>
      </c>
      <c r="AI8" s="354">
        <v>8</v>
      </c>
      <c r="AJ8" s="353" t="s">
        <v>192</v>
      </c>
    </row>
    <row r="9" spans="1:36">
      <c r="A9" s="141" t="s">
        <v>21</v>
      </c>
      <c r="B9" s="361"/>
      <c r="F9" s="360"/>
      <c r="AE9" s="354">
        <v>9</v>
      </c>
      <c r="AF9" s="354" t="s">
        <v>185</v>
      </c>
      <c r="AG9" s="357">
        <f>YEAR(B6)</f>
        <v>1900</v>
      </c>
      <c r="AI9" s="354">
        <v>9</v>
      </c>
      <c r="AJ9" s="353" t="s">
        <v>193</v>
      </c>
    </row>
    <row r="10" spans="1:36">
      <c r="A10" s="141" t="s">
        <v>115</v>
      </c>
      <c r="B10" s="361"/>
      <c r="F10" s="360"/>
      <c r="AE10" s="354">
        <v>10</v>
      </c>
      <c r="AF10" s="354" t="s">
        <v>185</v>
      </c>
      <c r="AI10" s="354">
        <v>10</v>
      </c>
      <c r="AJ10" s="353" t="s">
        <v>194</v>
      </c>
    </row>
    <row r="11" spans="1:36">
      <c r="A11" s="141" t="s">
        <v>22</v>
      </c>
      <c r="B11" s="361"/>
      <c r="F11" s="360"/>
      <c r="AE11" s="354">
        <v>11</v>
      </c>
      <c r="AF11" s="354" t="s">
        <v>185</v>
      </c>
      <c r="AI11" s="354">
        <v>11</v>
      </c>
      <c r="AJ11" s="353" t="s">
        <v>195</v>
      </c>
    </row>
    <row r="12" spans="1:36">
      <c r="A12" s="141" t="s">
        <v>116</v>
      </c>
      <c r="B12" s="361"/>
      <c r="F12" s="360"/>
      <c r="AE12" s="354">
        <v>12</v>
      </c>
      <c r="AF12" s="354" t="s">
        <v>185</v>
      </c>
      <c r="AI12" s="354">
        <v>12</v>
      </c>
      <c r="AJ12" s="353" t="s">
        <v>196</v>
      </c>
    </row>
    <row r="13" spans="1:36">
      <c r="A13" s="141" t="s">
        <v>117</v>
      </c>
      <c r="B13" s="361"/>
      <c r="F13" s="360"/>
      <c r="AE13" s="354">
        <v>13</v>
      </c>
      <c r="AF13" s="354" t="s">
        <v>185</v>
      </c>
    </row>
    <row r="14" spans="1:36" ht="22.5" customHeight="1">
      <c r="A14" s="356"/>
      <c r="F14" s="360"/>
      <c r="AE14" s="354">
        <v>14</v>
      </c>
      <c r="AF14" s="354" t="s">
        <v>185</v>
      </c>
    </row>
    <row r="15" spans="1:36" ht="71.25" customHeight="1">
      <c r="A15" s="362" t="s">
        <v>197</v>
      </c>
      <c r="B15" s="363"/>
      <c r="C15" s="1411" t="str">
        <f>Cover!B2&amp;". "&amp;A1</f>
        <v>Conductor Package CD02 for supply of balance quantity of ACSR MOOSE Conductor for part of Diding – Dhalkebar – Bathnaha Transmission Line corresponding to Tower Package- TW02 associated with Arun-3 HEP in Nepal under Consultancy services to SAPDC.. SPEC. NO.:  CC/NT/G-COND/DOM/A02/25/01011</v>
      </c>
      <c r="D15" s="1411"/>
      <c r="E15" s="1411"/>
      <c r="F15" s="1411"/>
      <c r="M15" s="1030" t="str">
        <f>ROUND('Sch-5 (After Discount)'!E38,0)&amp; "/-"</f>
        <v>0/-</v>
      </c>
      <c r="AE15" s="354">
        <v>15</v>
      </c>
      <c r="AF15" s="354" t="s">
        <v>185</v>
      </c>
    </row>
    <row r="16" spans="1:36" ht="27.75" customHeight="1">
      <c r="A16" s="351" t="s">
        <v>198</v>
      </c>
      <c r="B16" s="351"/>
      <c r="C16" s="360"/>
      <c r="D16" s="360"/>
      <c r="E16" s="360"/>
      <c r="F16" s="360"/>
      <c r="M16" s="1030" t="str">
        <f>ROUND('Sch-5 (After Discount)'!E39,0)&amp;"/-"</f>
        <v>0/-</v>
      </c>
      <c r="AE16" s="354">
        <v>16</v>
      </c>
      <c r="AF16" s="354" t="s">
        <v>185</v>
      </c>
    </row>
    <row r="17" spans="1:41" ht="144" customHeight="1">
      <c r="A17" s="363">
        <v>1</v>
      </c>
      <c r="B17" s="1412" t="str">
        <f>Z17&amp; M15&amp; " and NPR " &amp;M16&amp;Z18</f>
        <v>In continuation of First Envelope of our Bid, we hereby submit the Second Envelope of the Bid, both of which shall be read together and in conjunction with each other, and shall be construed as an integral part of our Bid. Accordingly, we the undersigned, offer to design, manufacture, test, deliver, install and commission (including carrying out Trial Operation, Performance &amp; Guarantee Test as per provision of Technical Specification) the Facilities under the above-named package in full conformity with the said Bidding Documents for the sum of INR 0/- and NPR 0/- or such other sums as may be determined in accordance with the terms and conditions of the Bidding Documents.</v>
      </c>
      <c r="C17" s="1412"/>
      <c r="D17" s="1412"/>
      <c r="E17" s="1412"/>
      <c r="F17" s="1412"/>
      <c r="Z17" s="364" t="s">
        <v>498</v>
      </c>
      <c r="AA17" s="365" t="s">
        <v>199</v>
      </c>
      <c r="AB17" s="366"/>
      <c r="AC17" s="367"/>
      <c r="AE17" s="354">
        <v>17</v>
      </c>
      <c r="AF17" s="354" t="s">
        <v>185</v>
      </c>
    </row>
    <row r="18" spans="1:41" ht="39" customHeight="1">
      <c r="B18" s="1413" t="s">
        <v>200</v>
      </c>
      <c r="C18" s="1413"/>
      <c r="D18" s="1413"/>
      <c r="E18" s="1413"/>
      <c r="F18" s="1413"/>
      <c r="Z18" s="364" t="s">
        <v>201</v>
      </c>
      <c r="AE18" s="354">
        <v>18</v>
      </c>
      <c r="AF18" s="354" t="s">
        <v>185</v>
      </c>
    </row>
    <row r="19" spans="1:41" s="351" customFormat="1" ht="27.75" customHeight="1">
      <c r="A19" s="368">
        <v>2</v>
      </c>
      <c r="B19" s="1414" t="s">
        <v>202</v>
      </c>
      <c r="C19" s="1414"/>
      <c r="D19" s="1414"/>
      <c r="E19" s="1414"/>
      <c r="F19" s="1414"/>
      <c r="AD19" s="369"/>
      <c r="AE19" s="354">
        <v>19</v>
      </c>
      <c r="AF19" s="354" t="s">
        <v>185</v>
      </c>
      <c r="AG19" s="369"/>
      <c r="AH19" s="369"/>
      <c r="AI19" s="369"/>
      <c r="AJ19" s="369"/>
      <c r="AK19" s="369"/>
      <c r="AL19" s="369"/>
      <c r="AM19" s="369"/>
      <c r="AN19" s="369"/>
      <c r="AO19" s="369"/>
    </row>
    <row r="20" spans="1:41" ht="39.75" customHeight="1">
      <c r="A20" s="363">
        <v>2.1</v>
      </c>
      <c r="B20" s="1412" t="s">
        <v>203</v>
      </c>
      <c r="C20" s="1412"/>
      <c r="D20" s="1412"/>
      <c r="E20" s="1412"/>
      <c r="F20" s="1412"/>
      <c r="AE20" s="354">
        <v>20</v>
      </c>
      <c r="AF20" s="354" t="s">
        <v>185</v>
      </c>
    </row>
    <row r="21" spans="1:41" s="372" customFormat="1" ht="52.5" customHeight="1">
      <c r="A21" s="370"/>
      <c r="B21" s="1415" t="s">
        <v>204</v>
      </c>
      <c r="C21" s="1415"/>
      <c r="D21" s="1416" t="s">
        <v>550</v>
      </c>
      <c r="E21" s="1417"/>
      <c r="F21" s="1417"/>
      <c r="G21" s="371"/>
      <c r="H21" s="371"/>
      <c r="L21" s="214"/>
      <c r="M21" s="214"/>
      <c r="N21" s="214"/>
      <c r="AE21" s="373"/>
      <c r="AF21" s="373"/>
    </row>
    <row r="22" spans="1:41" s="372" customFormat="1" ht="39.75" customHeight="1">
      <c r="A22" s="370"/>
      <c r="B22" s="1415" t="s">
        <v>205</v>
      </c>
      <c r="C22" s="1415"/>
      <c r="D22" s="1418" t="s">
        <v>552</v>
      </c>
      <c r="E22" s="1418"/>
      <c r="F22" s="1418"/>
      <c r="G22" s="371"/>
      <c r="H22" s="371"/>
      <c r="L22" s="214"/>
      <c r="M22" s="214"/>
      <c r="N22" s="214"/>
      <c r="AE22" s="373"/>
      <c r="AF22" s="373"/>
    </row>
    <row r="23" spans="1:41" s="372" customFormat="1" ht="58.5" customHeight="1">
      <c r="A23" s="370"/>
      <c r="B23" s="1415" t="s">
        <v>206</v>
      </c>
      <c r="C23" s="1415"/>
      <c r="D23" s="1418" t="s">
        <v>553</v>
      </c>
      <c r="E23" s="1418"/>
      <c r="F23" s="1418"/>
      <c r="G23" s="371"/>
      <c r="H23" s="371"/>
      <c r="L23" s="214"/>
      <c r="M23" s="214"/>
      <c r="N23" s="214"/>
      <c r="AE23" s="373"/>
      <c r="AF23" s="373"/>
    </row>
    <row r="24" spans="1:41" s="372" customFormat="1" ht="24" customHeight="1">
      <c r="A24" s="370"/>
      <c r="B24" s="1415" t="s">
        <v>207</v>
      </c>
      <c r="C24" s="1415"/>
      <c r="D24" s="1418" t="s">
        <v>532</v>
      </c>
      <c r="E24" s="1418"/>
      <c r="F24" s="1418"/>
      <c r="G24" s="371"/>
      <c r="H24" s="371"/>
      <c r="L24" s="214"/>
      <c r="M24" s="214"/>
      <c r="N24" s="214"/>
      <c r="AE24" s="373"/>
      <c r="AF24" s="373"/>
    </row>
    <row r="25" spans="1:41" s="372" customFormat="1" ht="38.25" hidden="1" customHeight="1">
      <c r="A25" s="370"/>
      <c r="B25" s="1415" t="s">
        <v>208</v>
      </c>
      <c r="C25" s="1415"/>
      <c r="D25" s="1418" t="s">
        <v>447</v>
      </c>
      <c r="E25" s="1418"/>
      <c r="F25" s="1418"/>
      <c r="G25" s="371"/>
      <c r="H25" s="371"/>
      <c r="L25" s="214"/>
      <c r="M25" s="214"/>
      <c r="N25" s="214"/>
      <c r="AE25" s="373"/>
      <c r="AF25" s="373"/>
    </row>
    <row r="26" spans="1:41" s="372" customFormat="1" ht="40.5" hidden="1" customHeight="1">
      <c r="A26" s="370"/>
      <c r="B26" s="1415" t="s">
        <v>209</v>
      </c>
      <c r="C26" s="1415"/>
      <c r="D26" s="1418" t="s">
        <v>471</v>
      </c>
      <c r="E26" s="1418"/>
      <c r="F26" s="1418"/>
      <c r="G26" s="371"/>
      <c r="H26" s="371"/>
      <c r="L26" s="214"/>
      <c r="M26" s="214"/>
      <c r="N26" s="214"/>
      <c r="AE26" s="373"/>
      <c r="AF26" s="373"/>
    </row>
    <row r="27" spans="1:41" s="372" customFormat="1" ht="24" hidden="1" customHeight="1">
      <c r="A27" s="370"/>
      <c r="B27" s="1415" t="s">
        <v>433</v>
      </c>
      <c r="C27" s="1415"/>
      <c r="D27" s="1418" t="s">
        <v>436</v>
      </c>
      <c r="E27" s="1418"/>
      <c r="F27" s="1418"/>
      <c r="G27" s="157"/>
      <c r="H27" s="157"/>
      <c r="I27" s="157"/>
      <c r="J27" s="374"/>
      <c r="L27" s="214"/>
      <c r="M27" s="214"/>
      <c r="N27" s="214"/>
      <c r="AE27" s="373"/>
      <c r="AF27" s="373"/>
    </row>
    <row r="28" spans="1:41" s="372" customFormat="1" ht="42" hidden="1" customHeight="1">
      <c r="A28" s="370"/>
      <c r="B28" s="1415" t="s">
        <v>433</v>
      </c>
      <c r="C28" s="1415"/>
      <c r="D28" s="1418" t="s">
        <v>451</v>
      </c>
      <c r="E28" s="1418"/>
      <c r="F28" s="1418"/>
      <c r="G28" s="157"/>
      <c r="H28" s="157"/>
      <c r="I28" s="157"/>
      <c r="J28" s="157"/>
      <c r="L28" s="214"/>
      <c r="M28" s="214"/>
      <c r="N28" s="214"/>
      <c r="AE28" s="373"/>
      <c r="AF28" s="373"/>
    </row>
    <row r="29" spans="1:41" s="372" customFormat="1" ht="24" customHeight="1">
      <c r="A29" s="370"/>
      <c r="B29" s="1415" t="s">
        <v>526</v>
      </c>
      <c r="C29" s="1415"/>
      <c r="D29" s="1418" t="s">
        <v>527</v>
      </c>
      <c r="E29" s="1418"/>
      <c r="F29" s="1418"/>
      <c r="G29" s="371"/>
      <c r="H29" s="371"/>
      <c r="L29" s="214"/>
      <c r="M29" s="214"/>
      <c r="N29" s="214"/>
      <c r="AE29" s="373"/>
      <c r="AF29" s="373"/>
    </row>
    <row r="30" spans="1:41" s="372" customFormat="1" ht="24" customHeight="1">
      <c r="A30" s="370"/>
      <c r="B30" s="1415" t="s">
        <v>210</v>
      </c>
      <c r="C30" s="1415"/>
      <c r="D30" s="1418" t="s">
        <v>528</v>
      </c>
      <c r="E30" s="1418"/>
      <c r="F30" s="1418"/>
      <c r="G30" s="371"/>
      <c r="H30" s="371"/>
      <c r="L30" s="214"/>
      <c r="M30" s="214"/>
      <c r="N30" s="214"/>
      <c r="AE30" s="373"/>
      <c r="AF30" s="373"/>
    </row>
    <row r="31" spans="1:41" s="372" customFormat="1" ht="39" customHeight="1">
      <c r="A31" s="370"/>
      <c r="B31" s="1418" t="s">
        <v>435</v>
      </c>
      <c r="C31" s="1418"/>
      <c r="D31" s="1418" t="s">
        <v>434</v>
      </c>
      <c r="E31" s="1418"/>
      <c r="F31" s="1418"/>
      <c r="G31" s="371"/>
      <c r="H31" s="371"/>
      <c r="L31" s="214"/>
      <c r="M31" s="214"/>
      <c r="N31" s="214"/>
      <c r="AE31" s="373"/>
      <c r="AF31" s="373"/>
    </row>
    <row r="32" spans="1:41" s="372" customFormat="1" ht="40.5" customHeight="1">
      <c r="A32" s="370"/>
      <c r="B32" s="1415" t="s">
        <v>529</v>
      </c>
      <c r="C32" s="1415"/>
      <c r="D32" s="1418" t="s">
        <v>370</v>
      </c>
      <c r="E32" s="1418"/>
      <c r="F32" s="1418"/>
      <c r="G32" s="371"/>
      <c r="H32" s="371"/>
      <c r="L32" s="214"/>
      <c r="M32" s="214"/>
      <c r="N32" s="214"/>
      <c r="AE32" s="373"/>
      <c r="AF32" s="373"/>
    </row>
    <row r="33" spans="1:32" s="372" customFormat="1" ht="42.75" customHeight="1">
      <c r="A33" s="370"/>
      <c r="B33" s="1415" t="s">
        <v>530</v>
      </c>
      <c r="C33" s="1415"/>
      <c r="D33" s="1418" t="s">
        <v>531</v>
      </c>
      <c r="E33" s="1418"/>
      <c r="F33" s="1418"/>
      <c r="G33" s="371"/>
      <c r="H33" s="371"/>
      <c r="L33" s="214"/>
      <c r="M33" s="214"/>
      <c r="N33" s="214"/>
      <c r="AE33" s="373"/>
      <c r="AF33" s="373"/>
    </row>
    <row r="34" spans="1:32" ht="108.75" customHeight="1">
      <c r="A34" s="375">
        <v>2.2000000000000002</v>
      </c>
      <c r="B34" s="1412" t="s">
        <v>408</v>
      </c>
      <c r="C34" s="1412"/>
      <c r="D34" s="1412"/>
      <c r="E34" s="1412"/>
      <c r="F34" s="1412"/>
      <c r="AE34" s="354">
        <v>28</v>
      </c>
      <c r="AF34" s="354" t="s">
        <v>185</v>
      </c>
    </row>
    <row r="35" spans="1:32" ht="75" customHeight="1">
      <c r="A35" s="375">
        <v>2.2999999999999998</v>
      </c>
      <c r="B35" s="1412" t="s">
        <v>409</v>
      </c>
      <c r="C35" s="1412"/>
      <c r="D35" s="1412"/>
      <c r="E35" s="1412"/>
      <c r="F35" s="1412"/>
      <c r="AE35" s="354">
        <v>29</v>
      </c>
      <c r="AF35" s="354" t="s">
        <v>185</v>
      </c>
    </row>
    <row r="36" spans="1:32" ht="144.75" customHeight="1">
      <c r="A36" s="375">
        <v>2.4</v>
      </c>
      <c r="B36" s="1412" t="s">
        <v>211</v>
      </c>
      <c r="C36" s="1412"/>
      <c r="D36" s="1412"/>
      <c r="E36" s="1412"/>
      <c r="F36" s="1412"/>
      <c r="AE36" s="354">
        <v>30</v>
      </c>
      <c r="AF36" s="354" t="s">
        <v>185</v>
      </c>
    </row>
    <row r="37" spans="1:32" ht="79.5" customHeight="1">
      <c r="A37" s="375">
        <v>2.5</v>
      </c>
      <c r="B37" s="1412" t="s">
        <v>212</v>
      </c>
      <c r="C37" s="1412"/>
      <c r="D37" s="1412"/>
      <c r="E37" s="1412"/>
      <c r="F37" s="1412"/>
      <c r="AE37" s="354">
        <v>31</v>
      </c>
      <c r="AF37" s="354" t="s">
        <v>178</v>
      </c>
    </row>
    <row r="38" spans="1:32" ht="95.25" customHeight="1">
      <c r="A38" s="363">
        <v>3</v>
      </c>
      <c r="B38" s="1412" t="s">
        <v>472</v>
      </c>
      <c r="C38" s="1412"/>
      <c r="D38" s="1412"/>
      <c r="E38" s="1412"/>
      <c r="F38" s="1412"/>
    </row>
    <row r="39" spans="1:32" ht="119.25" hidden="1" customHeight="1">
      <c r="A39" s="363"/>
      <c r="B39" s="1412"/>
      <c r="C39" s="1412"/>
      <c r="D39" s="1412"/>
      <c r="E39" s="1412"/>
      <c r="F39" s="1412"/>
    </row>
    <row r="40" spans="1:32" ht="63" hidden="1" customHeight="1">
      <c r="A40" s="363"/>
      <c r="B40" s="1412"/>
      <c r="C40" s="1412"/>
      <c r="D40" s="1412"/>
      <c r="E40" s="1412"/>
      <c r="F40" s="1412"/>
    </row>
    <row r="41" spans="1:32" ht="129" hidden="1" customHeight="1">
      <c r="A41" s="375"/>
      <c r="B41" s="1412"/>
      <c r="C41" s="1412"/>
      <c r="D41" s="1412"/>
      <c r="E41" s="1412"/>
      <c r="F41" s="1412"/>
    </row>
    <row r="42" spans="1:32" ht="23.45" customHeight="1">
      <c r="A42" s="375"/>
      <c r="B42" s="1412"/>
      <c r="C42" s="1412"/>
      <c r="D42" s="1412"/>
      <c r="E42" s="1412"/>
      <c r="F42" s="1412"/>
    </row>
    <row r="43" spans="1:32" ht="45.75" hidden="1" customHeight="1">
      <c r="A43" s="375">
        <v>3.4</v>
      </c>
      <c r="B43" s="1412" t="s">
        <v>355</v>
      </c>
      <c r="C43" s="1412"/>
      <c r="D43" s="1412"/>
      <c r="E43" s="1412"/>
      <c r="F43" s="1412"/>
    </row>
    <row r="44" spans="1:32" ht="97.5" hidden="1" customHeight="1">
      <c r="A44" s="375">
        <v>3.5</v>
      </c>
      <c r="B44" s="1412" t="s">
        <v>213</v>
      </c>
      <c r="C44" s="1412"/>
      <c r="D44" s="1412"/>
      <c r="E44" s="1412"/>
      <c r="F44" s="1412"/>
    </row>
    <row r="45" spans="1:32" ht="83.25" hidden="1" customHeight="1">
      <c r="A45" s="363">
        <v>4</v>
      </c>
      <c r="B45" s="1412" t="s">
        <v>214</v>
      </c>
      <c r="C45" s="1412"/>
      <c r="D45" s="1412"/>
      <c r="E45" s="1412"/>
      <c r="F45" s="1412"/>
    </row>
    <row r="46" spans="1:32" ht="78.75" customHeight="1">
      <c r="A46" s="363">
        <v>4</v>
      </c>
      <c r="B46" s="1421" t="s">
        <v>411</v>
      </c>
      <c r="C46" s="1421"/>
      <c r="D46" s="1421"/>
      <c r="E46" s="1421"/>
      <c r="F46" s="1421"/>
    </row>
    <row r="47" spans="1:32" ht="93.75" customHeight="1">
      <c r="A47" s="363">
        <v>5</v>
      </c>
      <c r="B47" s="1412" t="s">
        <v>410</v>
      </c>
      <c r="C47" s="1412"/>
      <c r="D47" s="1412"/>
      <c r="E47" s="1412"/>
      <c r="F47" s="1412"/>
    </row>
    <row r="48" spans="1:32" ht="18.75" customHeight="1">
      <c r="B48" s="376" t="str">
        <f>IF(ISERROR("Dated this " &amp; AG6 &amp; LOOKUP(AG6,AE1:AE37,AF1:AF37) &amp; " day of " &amp; AG8 &amp; " " &amp;AG9), "", "Dated this " &amp; AG6 &amp; LOOKUP(AG6,AE1:AE37,AF1:AF37) &amp; " day of " &amp; AG8 &amp; " " &amp;AG9)</f>
        <v/>
      </c>
      <c r="C48" s="376"/>
      <c r="D48" s="376"/>
      <c r="E48" s="377"/>
      <c r="F48" s="377"/>
    </row>
    <row r="49" spans="1:41" ht="30" customHeight="1">
      <c r="B49" s="376" t="s">
        <v>169</v>
      </c>
      <c r="C49" s="378"/>
      <c r="D49" s="379"/>
      <c r="E49" s="379"/>
      <c r="F49" s="379"/>
    </row>
    <row r="50" spans="1:41" ht="30" customHeight="1">
      <c r="B50" s="380"/>
      <c r="C50" s="379"/>
      <c r="D50" s="379"/>
      <c r="E50" s="376"/>
      <c r="F50" s="381" t="s">
        <v>170</v>
      </c>
    </row>
    <row r="51" spans="1:41" ht="48.75" customHeight="1">
      <c r="B51" s="380"/>
      <c r="C51" s="379"/>
      <c r="D51" s="1419" t="s">
        <v>215</v>
      </c>
      <c r="E51" s="1419"/>
      <c r="F51" s="902">
        <f>'Sch-1a'!A7</f>
        <v>0</v>
      </c>
    </row>
    <row r="52" spans="1:41" ht="30" customHeight="1">
      <c r="A52" s="352"/>
      <c r="B52" s="352"/>
      <c r="C52" s="313"/>
      <c r="D52" s="352"/>
      <c r="E52" s="315"/>
      <c r="F52" s="356"/>
    </row>
    <row r="53" spans="1:41" ht="30" customHeight="1">
      <c r="A53" s="382" t="s">
        <v>17</v>
      </c>
      <c r="B53" s="1420">
        <f>'Sch-1a'!B32</f>
        <v>0</v>
      </c>
      <c r="C53" s="1420"/>
      <c r="D53" s="352"/>
      <c r="E53" s="315" t="s">
        <v>216</v>
      </c>
      <c r="F53" s="695">
        <f>'Letter of Discount'!F53</f>
        <v>0</v>
      </c>
    </row>
    <row r="54" spans="1:41" ht="30" customHeight="1">
      <c r="A54" s="382" t="s">
        <v>13</v>
      </c>
      <c r="B54" s="1420">
        <f>'Sch-1a'!B33</f>
        <v>0</v>
      </c>
      <c r="C54" s="1420"/>
      <c r="D54" s="352"/>
      <c r="E54" s="315" t="s">
        <v>217</v>
      </c>
      <c r="F54" s="695">
        <f>'Letter of Discount'!F54</f>
        <v>0</v>
      </c>
    </row>
    <row r="55" spans="1:41" ht="19.5" customHeight="1">
      <c r="B55" s="351"/>
      <c r="D55" s="352"/>
      <c r="E55" s="315"/>
    </row>
    <row r="56" spans="1:41" s="351" customFormat="1" ht="18.75" customHeight="1">
      <c r="A56" s="376"/>
      <c r="B56" s="381"/>
      <c r="C56" s="383"/>
      <c r="D56" s="376"/>
      <c r="E56" s="381"/>
      <c r="F56" s="376"/>
      <c r="H56" s="356"/>
      <c r="AD56" s="369"/>
      <c r="AE56" s="354"/>
      <c r="AF56" s="354"/>
      <c r="AG56" s="369"/>
      <c r="AH56" s="369"/>
      <c r="AI56" s="369"/>
      <c r="AJ56" s="369"/>
      <c r="AK56" s="369"/>
      <c r="AL56" s="369"/>
      <c r="AM56" s="369"/>
      <c r="AN56" s="369"/>
      <c r="AO56" s="369"/>
    </row>
    <row r="57" spans="1:41" s="351" customFormat="1" ht="18.75" customHeight="1">
      <c r="A57" s="376"/>
      <c r="B57" s="381"/>
      <c r="C57" s="383"/>
      <c r="D57" s="376"/>
      <c r="E57" s="381"/>
      <c r="F57" s="376"/>
      <c r="H57" s="356"/>
      <c r="AD57" s="369"/>
      <c r="AE57" s="354"/>
      <c r="AF57" s="354"/>
      <c r="AG57" s="369"/>
      <c r="AH57" s="369"/>
      <c r="AI57" s="369"/>
      <c r="AJ57" s="369"/>
      <c r="AK57" s="369"/>
      <c r="AL57" s="369"/>
      <c r="AM57" s="369"/>
      <c r="AN57" s="369"/>
      <c r="AO57" s="369"/>
    </row>
    <row r="58" spans="1:41" s="351" customFormat="1" ht="24" customHeight="1">
      <c r="A58" s="384" t="s">
        <v>218</v>
      </c>
      <c r="B58" s="385"/>
      <c r="C58" s="383"/>
      <c r="D58" s="376"/>
      <c r="E58" s="381"/>
      <c r="F58" s="376"/>
      <c r="H58" s="356"/>
      <c r="AD58" s="369"/>
      <c r="AE58" s="354"/>
      <c r="AF58" s="354"/>
      <c r="AG58" s="369"/>
      <c r="AH58" s="369"/>
      <c r="AI58" s="369"/>
      <c r="AJ58" s="369"/>
      <c r="AK58" s="369"/>
      <c r="AL58" s="369"/>
      <c r="AM58" s="369"/>
      <c r="AN58" s="369"/>
      <c r="AO58" s="369"/>
    </row>
    <row r="59" spans="1:41" s="351" customFormat="1" ht="33" customHeight="1">
      <c r="A59" s="1425" t="s">
        <v>219</v>
      </c>
      <c r="B59" s="1425"/>
      <c r="C59" s="1425"/>
      <c r="D59" s="1423"/>
      <c r="E59" s="1423"/>
      <c r="F59" s="1423"/>
      <c r="H59" s="356"/>
      <c r="AD59" s="369"/>
      <c r="AE59" s="354"/>
      <c r="AF59" s="354"/>
      <c r="AG59" s="369"/>
      <c r="AH59" s="369"/>
      <c r="AI59" s="369"/>
      <c r="AJ59" s="369"/>
      <c r="AK59" s="369"/>
      <c r="AL59" s="369"/>
      <c r="AM59" s="369"/>
      <c r="AN59" s="369"/>
      <c r="AO59" s="369"/>
    </row>
    <row r="60" spans="1:41" s="351" customFormat="1" ht="33" customHeight="1">
      <c r="A60" s="1422"/>
      <c r="B60" s="1422"/>
      <c r="C60" s="1422"/>
      <c r="D60" s="1423"/>
      <c r="E60" s="1423"/>
      <c r="F60" s="1423"/>
      <c r="H60" s="356"/>
      <c r="AD60" s="369"/>
      <c r="AE60" s="354"/>
      <c r="AF60" s="354"/>
      <c r="AG60" s="369"/>
      <c r="AH60" s="369"/>
      <c r="AI60" s="369"/>
      <c r="AJ60" s="369"/>
      <c r="AK60" s="369"/>
      <c r="AL60" s="369"/>
      <c r="AM60" s="369"/>
      <c r="AN60" s="369"/>
      <c r="AO60" s="369"/>
    </row>
    <row r="61" spans="1:41" s="351" customFormat="1" ht="33" customHeight="1">
      <c r="A61" s="1424"/>
      <c r="B61" s="1424"/>
      <c r="C61" s="1424"/>
      <c r="D61" s="1423"/>
      <c r="E61" s="1423"/>
      <c r="F61" s="1423"/>
      <c r="H61" s="356"/>
      <c r="AD61" s="369"/>
      <c r="AE61" s="354"/>
      <c r="AF61" s="354"/>
      <c r="AG61" s="369"/>
      <c r="AH61" s="369"/>
      <c r="AI61" s="369"/>
      <c r="AJ61" s="369"/>
      <c r="AK61" s="369"/>
      <c r="AL61" s="369"/>
      <c r="AM61" s="369"/>
      <c r="AN61" s="369"/>
      <c r="AO61" s="369"/>
    </row>
    <row r="62" spans="1:41" s="351" customFormat="1" ht="33" customHeight="1">
      <c r="A62" s="1426" t="s">
        <v>220</v>
      </c>
      <c r="B62" s="1426"/>
      <c r="C62" s="1426"/>
      <c r="D62" s="1423"/>
      <c r="E62" s="1423"/>
      <c r="F62" s="1423"/>
      <c r="H62" s="356"/>
      <c r="AD62" s="369"/>
      <c r="AE62" s="354"/>
      <c r="AF62" s="354"/>
      <c r="AG62" s="369"/>
      <c r="AH62" s="369"/>
      <c r="AI62" s="369"/>
      <c r="AJ62" s="369"/>
      <c r="AK62" s="369"/>
      <c r="AL62" s="369"/>
      <c r="AM62" s="369"/>
      <c r="AN62" s="369"/>
      <c r="AO62" s="369"/>
    </row>
    <row r="63" spans="1:41" s="351" customFormat="1" ht="33" customHeight="1">
      <c r="A63" s="1426" t="s">
        <v>221</v>
      </c>
      <c r="B63" s="1426"/>
      <c r="C63" s="1426"/>
      <c r="D63" s="1423"/>
      <c r="E63" s="1423"/>
      <c r="F63" s="1423"/>
      <c r="H63" s="356"/>
      <c r="AD63" s="369"/>
      <c r="AE63" s="354"/>
      <c r="AF63" s="354"/>
      <c r="AG63" s="369"/>
      <c r="AH63" s="369"/>
      <c r="AI63" s="369"/>
      <c r="AJ63" s="369"/>
      <c r="AK63" s="369"/>
      <c r="AL63" s="369"/>
      <c r="AM63" s="369"/>
      <c r="AN63" s="369"/>
      <c r="AO63" s="369"/>
    </row>
    <row r="64" spans="1:41" s="351" customFormat="1" ht="33" customHeight="1">
      <c r="A64" s="1426" t="s">
        <v>222</v>
      </c>
      <c r="B64" s="1426"/>
      <c r="C64" s="1426"/>
      <c r="D64" s="1423"/>
      <c r="E64" s="1423"/>
      <c r="F64" s="1423"/>
      <c r="H64" s="356"/>
      <c r="AD64" s="369"/>
      <c r="AE64" s="354"/>
      <c r="AF64" s="354"/>
      <c r="AG64" s="369"/>
      <c r="AH64" s="369"/>
      <c r="AI64" s="369"/>
      <c r="AJ64" s="369"/>
      <c r="AK64" s="369"/>
      <c r="AL64" s="369"/>
      <c r="AM64" s="369"/>
      <c r="AN64" s="369"/>
      <c r="AO64" s="369"/>
    </row>
    <row r="65" spans="1:41" s="351" customFormat="1" ht="33" customHeight="1">
      <c r="A65" s="1429" t="s">
        <v>223</v>
      </c>
      <c r="B65" s="1429"/>
      <c r="C65" s="1429"/>
      <c r="D65" s="1423"/>
      <c r="E65" s="1423"/>
      <c r="F65" s="1423"/>
      <c r="H65" s="356"/>
      <c r="AD65" s="369"/>
      <c r="AE65" s="354"/>
      <c r="AF65" s="354"/>
      <c r="AG65" s="369"/>
      <c r="AH65" s="369"/>
      <c r="AI65" s="369"/>
      <c r="AJ65" s="369"/>
      <c r="AK65" s="369"/>
      <c r="AL65" s="369"/>
      <c r="AM65" s="369"/>
      <c r="AN65" s="369"/>
      <c r="AO65" s="369"/>
    </row>
    <row r="66" spans="1:41" s="351" customFormat="1" ht="33" customHeight="1">
      <c r="A66" s="1422"/>
      <c r="B66" s="1422"/>
      <c r="C66" s="1422"/>
      <c r="D66" s="1423"/>
      <c r="E66" s="1423"/>
      <c r="F66" s="1423"/>
      <c r="H66" s="356"/>
      <c r="AD66" s="369"/>
      <c r="AE66" s="354"/>
      <c r="AF66" s="354"/>
      <c r="AG66" s="369"/>
      <c r="AH66" s="369"/>
      <c r="AI66" s="369"/>
      <c r="AJ66" s="369"/>
      <c r="AK66" s="369"/>
      <c r="AL66" s="369"/>
      <c r="AM66" s="369"/>
      <c r="AN66" s="369"/>
      <c r="AO66" s="369"/>
    </row>
    <row r="67" spans="1:41" s="351" customFormat="1" ht="33" customHeight="1">
      <c r="A67" s="1424"/>
      <c r="B67" s="1424"/>
      <c r="C67" s="1424"/>
      <c r="D67" s="1423"/>
      <c r="E67" s="1423"/>
      <c r="F67" s="1423"/>
      <c r="H67" s="356"/>
      <c r="AD67" s="369"/>
      <c r="AE67" s="354"/>
      <c r="AF67" s="354"/>
      <c r="AG67" s="369"/>
      <c r="AH67" s="369"/>
      <c r="AI67" s="369"/>
      <c r="AJ67" s="369"/>
      <c r="AK67" s="369"/>
      <c r="AL67" s="369"/>
      <c r="AM67" s="369"/>
      <c r="AN67" s="369"/>
      <c r="AO67" s="369"/>
    </row>
    <row r="68" spans="1:41" s="351" customFormat="1" ht="42.75" customHeight="1">
      <c r="A68" s="1427" t="str">
        <f>"Note: Bidders may note that no prescribed proforma has been enclosed for Attachment 2 : Power of Attorney. Bidders may use their own proforma for furnishing the required information with the bid."</f>
        <v>Note: Bidders may note that no prescribed proforma has been enclosed for Attachment 2 : Power of Attorney. Bidders may use their own proforma for furnishing the required information with the bid.</v>
      </c>
      <c r="B68" s="1427"/>
      <c r="C68" s="1427"/>
      <c r="D68" s="1427"/>
      <c r="E68" s="1427"/>
      <c r="F68" s="1427"/>
      <c r="H68" s="356"/>
      <c r="AD68" s="369"/>
      <c r="AE68" s="354"/>
      <c r="AF68" s="354"/>
      <c r="AG68" s="369"/>
      <c r="AH68" s="369"/>
      <c r="AI68" s="369"/>
      <c r="AJ68" s="369"/>
      <c r="AK68" s="369"/>
      <c r="AL68" s="369"/>
      <c r="AM68" s="369"/>
      <c r="AN68" s="369"/>
      <c r="AO68" s="369"/>
    </row>
    <row r="69" spans="1:41" s="351" customFormat="1" ht="33" customHeight="1">
      <c r="A69" s="1428"/>
      <c r="B69" s="1428"/>
      <c r="C69" s="1428"/>
      <c r="D69" s="1428"/>
      <c r="E69" s="1428"/>
      <c r="F69" s="1428"/>
      <c r="H69" s="356"/>
      <c r="AD69" s="369"/>
      <c r="AE69" s="354"/>
      <c r="AF69" s="354"/>
      <c r="AG69" s="369"/>
      <c r="AH69" s="369"/>
      <c r="AI69" s="369"/>
      <c r="AJ69" s="369"/>
      <c r="AK69" s="369"/>
      <c r="AL69" s="369"/>
      <c r="AM69" s="369"/>
      <c r="AN69" s="369"/>
      <c r="AO69" s="369"/>
    </row>
    <row r="70" spans="1:41" s="351" customFormat="1" ht="33" customHeight="1">
      <c r="A70" s="356"/>
      <c r="B70" s="356"/>
      <c r="H70" s="356"/>
      <c r="AD70" s="369"/>
      <c r="AE70" s="354"/>
      <c r="AF70" s="354"/>
      <c r="AG70" s="369"/>
      <c r="AH70" s="369"/>
      <c r="AI70" s="369"/>
      <c r="AJ70" s="369"/>
      <c r="AK70" s="369"/>
      <c r="AL70" s="369"/>
      <c r="AM70" s="369"/>
      <c r="AN70" s="369"/>
      <c r="AO70" s="369"/>
    </row>
    <row r="71" spans="1:41" s="351" customFormat="1" ht="33" customHeight="1">
      <c r="A71" s="356"/>
      <c r="B71" s="356"/>
      <c r="H71" s="356"/>
      <c r="AD71" s="369"/>
      <c r="AE71" s="354"/>
      <c r="AF71" s="354"/>
      <c r="AG71" s="369"/>
      <c r="AH71" s="369"/>
      <c r="AI71" s="369"/>
      <c r="AJ71" s="369"/>
      <c r="AK71" s="369"/>
      <c r="AL71" s="369"/>
      <c r="AM71" s="369"/>
      <c r="AN71" s="369"/>
      <c r="AO71" s="369"/>
    </row>
    <row r="72" spans="1:41">
      <c r="A72" s="356"/>
    </row>
    <row r="73" spans="1:41">
      <c r="A73" s="356"/>
    </row>
    <row r="74" spans="1:41">
      <c r="A74" s="356"/>
    </row>
    <row r="75" spans="1:41">
      <c r="A75" s="356"/>
    </row>
    <row r="76" spans="1:41">
      <c r="A76" s="356"/>
    </row>
    <row r="77" spans="1:41">
      <c r="A77" s="356"/>
    </row>
    <row r="78" spans="1:41">
      <c r="A78" s="356"/>
    </row>
    <row r="79" spans="1:41">
      <c r="A79" s="356"/>
    </row>
    <row r="80" spans="1:41">
      <c r="A80" s="356"/>
    </row>
    <row r="81" spans="1:1">
      <c r="A81" s="356"/>
    </row>
    <row r="82" spans="1:1">
      <c r="A82" s="356"/>
    </row>
    <row r="83" spans="1:1">
      <c r="A83" s="356"/>
    </row>
  </sheetData>
  <sheetProtection algorithmName="SHA-512" hashValue="1PZ2QVF21h0FiJaLNfm1CcpbLF4N4ISo60/2zC8CogS1XIAi7px6Rsf50hXD63GfqJOwGZsvVOfUeUnus8a3Jw==" saltValue="w4uuOduNU9YipzKwQbrsdQ==" spinCount="100000" sheet="1" selectLockedCells="1"/>
  <customSheetViews>
    <customSheetView guid="{D16ECB37-EC28-43FE-BD47-3A7114793C46}" showPageBreaks="1" showGridLines="0" zeroValues="0" fitToPage="1" printArea="1" hiddenRows="1" hiddenColumns="1" view="pageBreakPreview" topLeftCell="A42">
      <selection activeCell="D59" sqref="D59:F59"/>
      <rowBreaks count="5" manualBreakCount="5">
        <brk id="31" max="5" man="1"/>
        <brk id="42" max="5" man="1"/>
        <brk id="43" max="5" man="1"/>
        <brk id="64" max="5" man="1"/>
        <brk id="69" max="5" man="1"/>
      </rowBreaks>
      <pageMargins left="0.56999999999999995" right="0.42" top="0.62" bottom="0.61" header="0.39" footer="0.32"/>
      <pageSetup paperSize="9" scale="72" fitToHeight="0" orientation="portrait" r:id="rId1"/>
      <headerFooter alignWithMargins="0">
        <oddFooter>&amp;R&amp;"Book Antiqua,Bold"&amp;8Bid Form (2nd Envelope)  / Page &amp;P of &amp;N</oddFooter>
      </headerFooter>
    </customSheetView>
    <customSheetView guid="{3A279989-B775-4FE0-B80B-D9B19EF06FB8}" showPageBreaks="1" showGridLines="0" zeroValues="0" fitToPage="1" printArea="1" hiddenRows="1" hiddenColumns="1" view="pageBreakPreview" topLeftCell="A55">
      <selection activeCell="D59" sqref="D59:F59"/>
      <rowBreaks count="5" manualBreakCount="5">
        <brk id="31" max="5" man="1"/>
        <brk id="42" max="5" man="1"/>
        <brk id="43" max="5" man="1"/>
        <brk id="64" max="5" man="1"/>
        <brk id="69" max="5" man="1"/>
      </rowBreaks>
      <pageMargins left="0.56999999999999995" right="0.42" top="0.62" bottom="0.61" header="0.39" footer="0.32"/>
      <pageSetup paperSize="9" scale="72" fitToHeight="0" orientation="portrait" r:id="rId2"/>
      <headerFooter alignWithMargins="0">
        <oddFooter>&amp;R&amp;"Book Antiqua,Bold"&amp;8Bid Form (2nd Envelope)  / Page &amp;P of &amp;N</oddFooter>
      </headerFooter>
    </customSheetView>
    <customSheetView guid="{94091156-7D66-41B0-B463-5F36D4BD634D}" showPageBreaks="1" showGridLines="0" zeroValues="0" fitToPage="1" printArea="1" hiddenRows="1" hiddenColumns="1" view="pageBreakPreview">
      <selection activeCell="C57" sqref="C57"/>
      <rowBreaks count="5" manualBreakCount="5">
        <brk id="31" max="5" man="1"/>
        <brk id="42" max="5" man="1"/>
        <brk id="43" max="5" man="1"/>
        <brk id="67" max="5" man="1"/>
        <brk id="72" max="5" man="1"/>
      </rowBreaks>
      <pageMargins left="0.56999999999999995" right="0.42" top="0.62" bottom="0.61" header="0.39" footer="0.32"/>
      <pageSetup paperSize="9" scale="72" fitToHeight="0" orientation="portrait" r:id="rId3"/>
      <headerFooter alignWithMargins="0">
        <oddFooter>&amp;R&amp;"Book Antiqua,Bold"&amp;8Bid Form (2nd Envelope)  / Page &amp;P of &amp;N</oddFooter>
      </headerFooter>
    </customSheetView>
    <customSheetView guid="{67D3F443-CBF6-4C3B-9EBA-4FC7CEE92243}" scale="85" showPageBreaks="1" showGridLines="0" zeroValues="0" fitToPage="1" printArea="1" hiddenRows="1" hiddenColumns="1" view="pageBreakPreview" topLeftCell="A35">
      <selection activeCell="D61" sqref="D61:F61"/>
      <rowBreaks count="5" manualBreakCount="5">
        <brk id="30" max="5" man="1"/>
        <brk id="41" max="5" man="1"/>
        <brk id="42" max="5" man="1"/>
        <brk id="66" max="5" man="1"/>
        <brk id="71" max="5" man="1"/>
      </rowBreaks>
      <pageMargins left="0.56999999999999995" right="0.42" top="0.62" bottom="0.61" header="0.39" footer="0.32"/>
      <pageSetup paperSize="9" scale="74" fitToHeight="0" orientation="portrait" r:id="rId4"/>
      <headerFooter alignWithMargins="0">
        <oddFooter>&amp;R&amp;"Book Antiqua,Bold"&amp;8Bid Form (2nd Envelope)  / Page &amp;P of &amp;N</oddFooter>
      </headerFooter>
    </customSheetView>
    <customSheetView guid="{8FC47E04-BCF9-4504-9FDA-F8529AE0A203}" scale="85" showPageBreaks="1" showGridLines="0" zeroValues="0" fitToPage="1" printArea="1" hiddenRows="1" hiddenColumns="1" view="pageBreakPreview">
      <selection activeCell="S29" sqref="S29"/>
      <rowBreaks count="5" manualBreakCount="5">
        <brk id="30" max="5" man="1"/>
        <brk id="41" max="5" man="1"/>
        <brk id="42" max="5" man="1"/>
        <brk id="66" max="5" man="1"/>
        <brk id="71" max="5" man="1"/>
      </rowBreaks>
      <pageMargins left="0.56999999999999995" right="0.42" top="0.62" bottom="0.61" header="0.39" footer="0.32"/>
      <pageSetup paperSize="9" scale="76" fitToHeight="0" orientation="portrait" r:id="rId5"/>
      <headerFooter alignWithMargins="0">
        <oddFooter>&amp;R&amp;"Book Antiqua,Bold"&amp;8Bid Form (2nd Envelope)  / Page &amp;P of &amp;N</oddFooter>
      </headerFooter>
    </customSheetView>
    <customSheetView guid="{B1DC5269-D889-4438-853D-005C3B580A35}" scale="85" showPageBreaks="1" showGridLines="0" zeroValues="0" fitToPage="1" printArea="1" hiddenColumns="1" view="pageBreakPreview" topLeftCell="A42">
      <selection activeCell="C54" sqref="C54:D54"/>
      <rowBreaks count="3" manualBreakCount="3">
        <brk id="40" max="5" man="1"/>
        <brk id="63" max="5" man="1"/>
        <brk id="68" max="5" man="1"/>
      </rowBreaks>
      <pageMargins left="0.56999999999999995" right="0.42" top="0.62" bottom="0.61" header="0.39" footer="0.32"/>
      <pageSetup paperSize="9" scale="89" fitToHeight="0" orientation="portrait" r:id="rId6"/>
      <headerFooter alignWithMargins="0">
        <oddFooter>&amp;R&amp;"Book Antiqua,Bold"&amp;8Bid Form (2nd Envelope)  / Page &amp;P of &amp;N</oddFooter>
      </headerFooter>
    </customSheetView>
    <customSheetView guid="{A0F82AFD-A75A-45C4-A55A-D8EC84E8392D}" scale="85" showPageBreaks="1" showGridLines="0" zeroValues="0" fitToPage="1" printArea="1" hiddenColumns="1" view="pageBreakPreview" topLeftCell="A42">
      <selection activeCell="C54" sqref="C54:D54"/>
      <rowBreaks count="3" manualBreakCount="3">
        <brk id="40" max="5" man="1"/>
        <brk id="63" max="5" man="1"/>
        <brk id="68" max="5" man="1"/>
      </rowBreaks>
      <pageMargins left="0.56999999999999995" right="0.42" top="0.62" bottom="0.61" header="0.39" footer="0.32"/>
      <pageSetup paperSize="9" scale="89" fitToHeight="0" orientation="portrait" r:id="rId7"/>
      <headerFooter alignWithMargins="0">
        <oddFooter>&amp;R&amp;"Book Antiqua,Bold"&amp;8Bid Form (2nd Envelope)  / Page &amp;P of &amp;N</oddFooter>
      </headerFooter>
    </customSheetView>
    <customSheetView guid="{334BFE7B-729F-4B5F-BBFA-FE5871D8551A}" scale="85" showPageBreaks="1" showGridLines="0" zeroValues="0" fitToPage="1" printArea="1" hiddenColumns="1" view="pageBreakPreview">
      <selection activeCell="D58" sqref="D58:F58"/>
      <rowBreaks count="3" manualBreakCount="3">
        <brk id="40" max="5" man="1"/>
        <brk id="63" max="5" man="1"/>
        <brk id="68" max="5" man="1"/>
      </rowBreaks>
      <pageMargins left="0.56999999999999995" right="0.42" top="0.62" bottom="0.61" header="0.39" footer="0.32"/>
      <pageSetup paperSize="9" scale="89" fitToHeight="0" orientation="portrait" r:id="rId8"/>
      <headerFooter alignWithMargins="0">
        <oddFooter>&amp;R&amp;"Book Antiqua,Bold"&amp;8Bid Form (2nd Envelope)  / Page &amp;P of &amp;N</oddFooter>
      </headerFooter>
    </customSheetView>
    <customSheetView guid="{F34A69E2-31EE-443F-8E78-A31E3AA3BE2B}" scale="85" showPageBreaks="1" showGridLines="0" zeroValues="0" fitToPage="1" printArea="1" hiddenColumns="1" view="pageBreakPreview">
      <selection activeCell="D58" sqref="D58:F58"/>
      <rowBreaks count="3" manualBreakCount="3">
        <brk id="40" max="5" man="1"/>
        <brk id="63" max="5" man="1"/>
        <brk id="68" max="5" man="1"/>
      </rowBreaks>
      <pageMargins left="0.56999999999999995" right="0.42" top="0.62" bottom="0.61" header="0.39" footer="0.32"/>
      <pageSetup paperSize="9" scale="89" fitToHeight="0" orientation="portrait" r:id="rId9"/>
      <headerFooter alignWithMargins="0">
        <oddFooter>&amp;R&amp;"Book Antiqua,Bold"&amp;8Bid Form (2nd Envelope)  / Page &amp;P of &amp;N</oddFooter>
      </headerFooter>
    </customSheetView>
    <customSheetView guid="{C5506FC7-8A4D-43D0-A0D5-B323816310B7}" scale="85" showPageBreaks="1" showGridLines="0" zeroValues="0" fitToPage="1" printArea="1" hiddenColumns="1" view="pageBreakPreview">
      <selection activeCell="C5" sqref="C5:F5"/>
      <rowBreaks count="3" manualBreakCount="3">
        <brk id="40" max="5" man="1"/>
        <brk id="63" max="5" man="1"/>
        <brk id="68" max="5" man="1"/>
      </rowBreaks>
      <pageMargins left="0.56999999999999995" right="0.42" top="0.62" bottom="0.61" header="0.39" footer="0.32"/>
      <pageSetup paperSize="9" scale="89" fitToHeight="0" orientation="portrait" r:id="rId10"/>
      <headerFooter alignWithMargins="0">
        <oddFooter>&amp;R&amp;"Book Antiqua,Bold"&amp;8Bid Form (2nd Envelope)  / Page &amp;P of &amp;N</oddFooter>
      </headerFooter>
    </customSheetView>
    <customSheetView guid="{3E286A90-B39B-4EF7-ADAF-AD9055F4EE3F}" scale="85" showPageBreaks="1" showGridLines="0" zeroValues="0" fitToPage="1" printArea="1" hiddenColumns="1" view="pageBreakPreview" topLeftCell="A58">
      <selection activeCell="A3" sqref="A3:F3"/>
      <rowBreaks count="3" manualBreakCount="3">
        <brk id="40" max="5" man="1"/>
        <brk id="63" max="5" man="1"/>
        <brk id="68" max="5" man="1"/>
      </rowBreaks>
      <pageMargins left="0.56999999999999995" right="0.42" top="0.62" bottom="0.61" header="0.39" footer="0.32"/>
      <pageSetup paperSize="9" scale="89" fitToHeight="0" orientation="portrait" r:id="rId11"/>
      <headerFooter alignWithMargins="0">
        <oddFooter>&amp;R&amp;"Book Antiqua,Bold"&amp;8Bid Form (2nd Envelope)  / Page &amp;P of &amp;N</oddFooter>
      </headerFooter>
    </customSheetView>
    <customSheetView guid="{F9C00FCC-B928-44A4-AE8D-3790B3A7FE91}" scale="85" showPageBreaks="1" showGridLines="0" zeroValues="0" fitToPage="1" printArea="1" hiddenColumns="1" view="pageBreakPreview" topLeftCell="A44">
      <selection activeCell="C55" sqref="C55:D55"/>
      <rowBreaks count="3" manualBreakCount="3">
        <brk id="41" max="5" man="1"/>
        <brk id="64" max="5" man="1"/>
        <brk id="69" max="5" man="1"/>
      </rowBreaks>
      <pageMargins left="0.56999999999999995" right="0.42" top="0.62" bottom="0.61" header="0.39" footer="0.32"/>
      <pageSetup paperSize="9" scale="89" fitToHeight="0" orientation="portrait" r:id="rId12"/>
      <headerFooter alignWithMargins="0">
        <oddFooter>&amp;R&amp;"Book Antiqua,Bold"&amp;8Bid Form (2nd Envelope)  / Page &amp;P of &amp;N</oddFooter>
      </headerFooter>
    </customSheetView>
    <customSheetView guid="{F9504563-F4B8-4B08-8DF4-BD6D3D1F49DF}" scale="85" showPageBreaks="1" showGridLines="0" zeroValues="0" fitToPage="1" printArea="1" hiddenColumns="1" view="pageBreakPreview" topLeftCell="A16">
      <selection activeCell="C55" sqref="C55:D55"/>
      <rowBreaks count="3" manualBreakCount="3">
        <brk id="41" max="5" man="1"/>
        <brk id="64" max="5" man="1"/>
        <brk id="69" max="5" man="1"/>
      </rowBreaks>
      <pageMargins left="0.56999999999999995" right="0.42" top="0.62" bottom="0.61" header="0.39" footer="0.32"/>
      <pageSetup paperSize="9" scale="76" fitToHeight="0" orientation="portrait" r:id="rId13"/>
      <headerFooter alignWithMargins="0">
        <oddFooter>&amp;R&amp;"Book Antiqua,Bold"&amp;8Bid Form (2nd Envelope)  / Page &amp;P of &amp;N</oddFooter>
      </headerFooter>
    </customSheetView>
    <customSheetView guid="{AB88AE96-2A5B-4A72-8703-28C9E47DF5A8}" scale="85" showPageBreaks="1" showGridLines="0" zeroValues="0" fitToPage="1" printArea="1" hiddenRows="1" hiddenColumns="1" view="pageBreakPreview">
      <selection activeCell="S29" sqref="S29"/>
      <rowBreaks count="5" manualBreakCount="5">
        <brk id="30" max="5" man="1"/>
        <brk id="41" max="5" man="1"/>
        <brk id="42" max="5" man="1"/>
        <brk id="66" max="5" man="1"/>
        <brk id="71" max="5" man="1"/>
      </rowBreaks>
      <pageMargins left="0.56999999999999995" right="0.42" top="0.62" bottom="0.61" header="0.39" footer="0.32"/>
      <pageSetup paperSize="9" scale="76" fitToHeight="0" orientation="portrait" r:id="rId14"/>
      <headerFooter alignWithMargins="0">
        <oddFooter>&amp;R&amp;"Book Antiqua,Bold"&amp;8Bid Form (2nd Envelope)  / Page &amp;P of &amp;N</oddFooter>
      </headerFooter>
    </customSheetView>
    <customSheetView guid="{BAC42A29-45E6-4402-B726-C3D139198BC5}" showPageBreaks="1" showGridLines="0" zeroValues="0" fitToPage="1" printArea="1" hiddenRows="1" hiddenColumns="1" view="pageBreakPreview" topLeftCell="A13">
      <selection activeCell="C57" sqref="C57"/>
      <rowBreaks count="5" manualBreakCount="5">
        <brk id="31" max="5" man="1"/>
        <brk id="42" max="5" man="1"/>
        <brk id="43" max="5" man="1"/>
        <brk id="67" max="5" man="1"/>
        <brk id="72" max="5" man="1"/>
      </rowBreaks>
      <pageMargins left="0.56999999999999995" right="0.42" top="0.62" bottom="0.61" header="0.39" footer="0.32"/>
      <pageSetup paperSize="9" scale="72" fitToHeight="0" orientation="portrait" r:id="rId15"/>
      <headerFooter alignWithMargins="0">
        <oddFooter>&amp;R&amp;"Book Antiqua,Bold"&amp;8Bid Form (2nd Envelope)  / Page &amp;P of &amp;N</oddFooter>
      </headerFooter>
    </customSheetView>
    <customSheetView guid="{1D1BEC92-0584-42FC-833F-7509E5F404C5}" showPageBreaks="1" showGridLines="0" zeroValues="0" fitToPage="1" printArea="1" hiddenRows="1" hiddenColumns="1" view="pageBreakPreview" topLeftCell="A55">
      <selection activeCell="D59" sqref="D59:F59"/>
      <rowBreaks count="5" manualBreakCount="5">
        <brk id="31" max="5" man="1"/>
        <brk id="42" max="5" man="1"/>
        <brk id="43" max="5" man="1"/>
        <brk id="64" max="5" man="1"/>
        <brk id="69" max="5" man="1"/>
      </rowBreaks>
      <pageMargins left="0.56999999999999995" right="0.42" top="0.62" bottom="0.61" header="0.39" footer="0.32"/>
      <pageSetup paperSize="9" scale="72" fitToHeight="0" orientation="portrait" r:id="rId16"/>
      <headerFooter alignWithMargins="0">
        <oddFooter>&amp;R&amp;"Book Antiqua,Bold"&amp;8Bid Form (2nd Envelope)  / Page &amp;P of &amp;N</oddFooter>
      </headerFooter>
    </customSheetView>
  </customSheetViews>
  <mergeCells count="71">
    <mergeCell ref="A68:F68"/>
    <mergeCell ref="A69:F69"/>
    <mergeCell ref="A65:C65"/>
    <mergeCell ref="D65:F65"/>
    <mergeCell ref="A66:C66"/>
    <mergeCell ref="D66:F66"/>
    <mergeCell ref="A67:C67"/>
    <mergeCell ref="D67:F67"/>
    <mergeCell ref="A62:C62"/>
    <mergeCell ref="D62:F62"/>
    <mergeCell ref="A63:C63"/>
    <mergeCell ref="D63:F63"/>
    <mergeCell ref="A64:C64"/>
    <mergeCell ref="D64:F64"/>
    <mergeCell ref="B54:C54"/>
    <mergeCell ref="A60:C60"/>
    <mergeCell ref="D60:F60"/>
    <mergeCell ref="A61:C61"/>
    <mergeCell ref="D61:F61"/>
    <mergeCell ref="A59:C59"/>
    <mergeCell ref="D59:F59"/>
    <mergeCell ref="B44:F44"/>
    <mergeCell ref="B45:F45"/>
    <mergeCell ref="B47:F47"/>
    <mergeCell ref="D51:E51"/>
    <mergeCell ref="B53:C53"/>
    <mergeCell ref="B46:F46"/>
    <mergeCell ref="B39:F39"/>
    <mergeCell ref="B40:F40"/>
    <mergeCell ref="B41:F41"/>
    <mergeCell ref="B42:F42"/>
    <mergeCell ref="B43:F43"/>
    <mergeCell ref="B34:F34"/>
    <mergeCell ref="B35:F35"/>
    <mergeCell ref="B36:F36"/>
    <mergeCell ref="B37:F37"/>
    <mergeCell ref="B38:F38"/>
    <mergeCell ref="B30:C30"/>
    <mergeCell ref="D30:F30"/>
    <mergeCell ref="B32:C32"/>
    <mergeCell ref="D32:F32"/>
    <mergeCell ref="B33:C33"/>
    <mergeCell ref="D33:F33"/>
    <mergeCell ref="B31:C31"/>
    <mergeCell ref="D31:F31"/>
    <mergeCell ref="B25:C25"/>
    <mergeCell ref="D25:F25"/>
    <mergeCell ref="B26:C26"/>
    <mergeCell ref="D26:F26"/>
    <mergeCell ref="B29:C29"/>
    <mergeCell ref="D29:F29"/>
    <mergeCell ref="D27:F27"/>
    <mergeCell ref="B27:C27"/>
    <mergeCell ref="B28:C28"/>
    <mergeCell ref="D28:F28"/>
    <mergeCell ref="B22:C22"/>
    <mergeCell ref="D22:F22"/>
    <mergeCell ref="B23:C23"/>
    <mergeCell ref="D23:F23"/>
    <mergeCell ref="B24:C24"/>
    <mergeCell ref="D24:F24"/>
    <mergeCell ref="B18:F18"/>
    <mergeCell ref="B19:F19"/>
    <mergeCell ref="B20:F20"/>
    <mergeCell ref="B21:C21"/>
    <mergeCell ref="D21:F21"/>
    <mergeCell ref="A3:F3"/>
    <mergeCell ref="C5:F5"/>
    <mergeCell ref="B6:C6"/>
    <mergeCell ref="C15:F15"/>
    <mergeCell ref="B17:F17"/>
  </mergeCells>
  <conditionalFormatting sqref="A45:A46">
    <cfRule type="expression" dxfId="1" priority="1831" stopIfTrue="1">
      <formula>#REF!&lt;3</formula>
    </cfRule>
  </conditionalFormatting>
  <conditionalFormatting sqref="B45:F45">
    <cfRule type="expression" dxfId="0" priority="1832" stopIfTrue="1">
      <formula>#REF!&lt;2</formula>
    </cfRule>
  </conditionalFormatting>
  <pageMargins left="0.56999999999999995" right="0.42" top="0.62" bottom="0.61" header="0.39" footer="0.32"/>
  <pageSetup paperSize="9" scale="72" fitToHeight="0" orientation="portrait" r:id="rId17"/>
  <headerFooter alignWithMargins="0">
    <oddFooter>&amp;R&amp;"Book Antiqua,Bold"&amp;8Bid Form (2nd Envelope)  / Page &amp;P of &amp;N</oddFooter>
  </headerFooter>
  <rowBreaks count="5" manualBreakCount="5">
    <brk id="31" max="5" man="1"/>
    <brk id="42" max="5" man="1"/>
    <brk id="43" max="5" man="1"/>
    <brk id="64" max="5" man="1"/>
    <brk id="69" max="5" man="1"/>
  </rowBreaks>
  <drawing r:id="rId1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indexed="16"/>
  </sheetPr>
  <dimension ref="A1:L49"/>
  <sheetViews>
    <sheetView view="pageBreakPreview" topLeftCell="B10" zoomScale="80" zoomScaleNormal="100" zoomScaleSheetLayoutView="80" workbookViewId="0">
      <selection activeCell="C43" sqref="C43"/>
    </sheetView>
  </sheetViews>
  <sheetFormatPr defaultRowHeight="15.75"/>
  <cols>
    <col min="1" max="1" width="9.140625" style="650" hidden="1" customWidth="1"/>
    <col min="2" max="2" width="51.140625" style="650" customWidth="1"/>
    <col min="3" max="3" width="70.28515625" style="650" customWidth="1"/>
    <col min="4" max="4" width="14.140625" style="650" hidden="1" customWidth="1"/>
    <col min="5" max="5" width="44.28515625" style="650" hidden="1" customWidth="1"/>
    <col min="6" max="6" width="54.7109375" style="650" hidden="1" customWidth="1"/>
    <col min="7" max="7" width="10" style="650" customWidth="1"/>
    <col min="8" max="8" width="10.28515625" style="650" customWidth="1"/>
    <col min="9" max="11" width="9.140625" style="650" customWidth="1"/>
    <col min="12" max="12" width="9.140625" style="650" hidden="1" customWidth="1"/>
    <col min="13" max="256" width="9.140625" style="650"/>
    <col min="257" max="257" width="0" style="650" hidden="1" customWidth="1"/>
    <col min="258" max="258" width="74.5703125" style="650" customWidth="1"/>
    <col min="259" max="259" width="46.7109375" style="650" customWidth="1"/>
    <col min="260" max="260" width="9.140625" style="650"/>
    <col min="261" max="261" width="54.85546875" style="650" customWidth="1"/>
    <col min="262" max="262" width="54.7109375" style="650" customWidth="1"/>
    <col min="263" max="263" width="44.85546875" style="650" customWidth="1"/>
    <col min="264" max="264" width="10.28515625" style="650" customWidth="1"/>
    <col min="265" max="512" width="9.140625" style="650"/>
    <col min="513" max="513" width="0" style="650" hidden="1" customWidth="1"/>
    <col min="514" max="514" width="74.5703125" style="650" customWidth="1"/>
    <col min="515" max="515" width="46.7109375" style="650" customWidth="1"/>
    <col min="516" max="516" width="9.140625" style="650"/>
    <col min="517" max="517" width="54.85546875" style="650" customWidth="1"/>
    <col min="518" max="518" width="54.7109375" style="650" customWidth="1"/>
    <col min="519" max="519" width="44.85546875" style="650" customWidth="1"/>
    <col min="520" max="520" width="10.28515625" style="650" customWidth="1"/>
    <col min="521" max="768" width="9.140625" style="650"/>
    <col min="769" max="769" width="0" style="650" hidden="1" customWidth="1"/>
    <col min="770" max="770" width="74.5703125" style="650" customWidth="1"/>
    <col min="771" max="771" width="46.7109375" style="650" customWidth="1"/>
    <col min="772" max="772" width="9.140625" style="650"/>
    <col min="773" max="773" width="54.85546875" style="650" customWidth="1"/>
    <col min="774" max="774" width="54.7109375" style="650" customWidth="1"/>
    <col min="775" max="775" width="44.85546875" style="650" customWidth="1"/>
    <col min="776" max="776" width="10.28515625" style="650" customWidth="1"/>
    <col min="777" max="1024" width="9.140625" style="650"/>
    <col min="1025" max="1025" width="0" style="650" hidden="1" customWidth="1"/>
    <col min="1026" max="1026" width="74.5703125" style="650" customWidth="1"/>
    <col min="1027" max="1027" width="46.7109375" style="650" customWidth="1"/>
    <col min="1028" max="1028" width="9.140625" style="650"/>
    <col min="1029" max="1029" width="54.85546875" style="650" customWidth="1"/>
    <col min="1030" max="1030" width="54.7109375" style="650" customWidth="1"/>
    <col min="1031" max="1031" width="44.85546875" style="650" customWidth="1"/>
    <col min="1032" max="1032" width="10.28515625" style="650" customWidth="1"/>
    <col min="1033" max="1280" width="9.140625" style="650"/>
    <col min="1281" max="1281" width="0" style="650" hidden="1" customWidth="1"/>
    <col min="1282" max="1282" width="74.5703125" style="650" customWidth="1"/>
    <col min="1283" max="1283" width="46.7109375" style="650" customWidth="1"/>
    <col min="1284" max="1284" width="9.140625" style="650"/>
    <col min="1285" max="1285" width="54.85546875" style="650" customWidth="1"/>
    <col min="1286" max="1286" width="54.7109375" style="650" customWidth="1"/>
    <col min="1287" max="1287" width="44.85546875" style="650" customWidth="1"/>
    <col min="1288" max="1288" width="10.28515625" style="650" customWidth="1"/>
    <col min="1289" max="1536" width="9.140625" style="650"/>
    <col min="1537" max="1537" width="0" style="650" hidden="1" customWidth="1"/>
    <col min="1538" max="1538" width="74.5703125" style="650" customWidth="1"/>
    <col min="1539" max="1539" width="46.7109375" style="650" customWidth="1"/>
    <col min="1540" max="1540" width="9.140625" style="650"/>
    <col min="1541" max="1541" width="54.85546875" style="650" customWidth="1"/>
    <col min="1542" max="1542" width="54.7109375" style="650" customWidth="1"/>
    <col min="1543" max="1543" width="44.85546875" style="650" customWidth="1"/>
    <col min="1544" max="1544" width="10.28515625" style="650" customWidth="1"/>
    <col min="1545" max="1792" width="9.140625" style="650"/>
    <col min="1793" max="1793" width="0" style="650" hidden="1" customWidth="1"/>
    <col min="1794" max="1794" width="74.5703125" style="650" customWidth="1"/>
    <col min="1795" max="1795" width="46.7109375" style="650" customWidth="1"/>
    <col min="1796" max="1796" width="9.140625" style="650"/>
    <col min="1797" max="1797" width="54.85546875" style="650" customWidth="1"/>
    <col min="1798" max="1798" width="54.7109375" style="650" customWidth="1"/>
    <col min="1799" max="1799" width="44.85546875" style="650" customWidth="1"/>
    <col min="1800" max="1800" width="10.28515625" style="650" customWidth="1"/>
    <col min="1801" max="2048" width="9.140625" style="650"/>
    <col min="2049" max="2049" width="0" style="650" hidden="1" customWidth="1"/>
    <col min="2050" max="2050" width="74.5703125" style="650" customWidth="1"/>
    <col min="2051" max="2051" width="46.7109375" style="650" customWidth="1"/>
    <col min="2052" max="2052" width="9.140625" style="650"/>
    <col min="2053" max="2053" width="54.85546875" style="650" customWidth="1"/>
    <col min="2054" max="2054" width="54.7109375" style="650" customWidth="1"/>
    <col min="2055" max="2055" width="44.85546875" style="650" customWidth="1"/>
    <col min="2056" max="2056" width="10.28515625" style="650" customWidth="1"/>
    <col min="2057" max="2304" width="9.140625" style="650"/>
    <col min="2305" max="2305" width="0" style="650" hidden="1" customWidth="1"/>
    <col min="2306" max="2306" width="74.5703125" style="650" customWidth="1"/>
    <col min="2307" max="2307" width="46.7109375" style="650" customWidth="1"/>
    <col min="2308" max="2308" width="9.140625" style="650"/>
    <col min="2309" max="2309" width="54.85546875" style="650" customWidth="1"/>
    <col min="2310" max="2310" width="54.7109375" style="650" customWidth="1"/>
    <col min="2311" max="2311" width="44.85546875" style="650" customWidth="1"/>
    <col min="2312" max="2312" width="10.28515625" style="650" customWidth="1"/>
    <col min="2313" max="2560" width="9.140625" style="650"/>
    <col min="2561" max="2561" width="0" style="650" hidden="1" customWidth="1"/>
    <col min="2562" max="2562" width="74.5703125" style="650" customWidth="1"/>
    <col min="2563" max="2563" width="46.7109375" style="650" customWidth="1"/>
    <col min="2564" max="2564" width="9.140625" style="650"/>
    <col min="2565" max="2565" width="54.85546875" style="650" customWidth="1"/>
    <col min="2566" max="2566" width="54.7109375" style="650" customWidth="1"/>
    <col min="2567" max="2567" width="44.85546875" style="650" customWidth="1"/>
    <col min="2568" max="2568" width="10.28515625" style="650" customWidth="1"/>
    <col min="2569" max="2816" width="9.140625" style="650"/>
    <col min="2817" max="2817" width="0" style="650" hidden="1" customWidth="1"/>
    <col min="2818" max="2818" width="74.5703125" style="650" customWidth="1"/>
    <col min="2819" max="2819" width="46.7109375" style="650" customWidth="1"/>
    <col min="2820" max="2820" width="9.140625" style="650"/>
    <col min="2821" max="2821" width="54.85546875" style="650" customWidth="1"/>
    <col min="2822" max="2822" width="54.7109375" style="650" customWidth="1"/>
    <col min="2823" max="2823" width="44.85546875" style="650" customWidth="1"/>
    <col min="2824" max="2824" width="10.28515625" style="650" customWidth="1"/>
    <col min="2825" max="3072" width="9.140625" style="650"/>
    <col min="3073" max="3073" width="0" style="650" hidden="1" customWidth="1"/>
    <col min="3074" max="3074" width="74.5703125" style="650" customWidth="1"/>
    <col min="3075" max="3075" width="46.7109375" style="650" customWidth="1"/>
    <col min="3076" max="3076" width="9.140625" style="650"/>
    <col min="3077" max="3077" width="54.85546875" style="650" customWidth="1"/>
    <col min="3078" max="3078" width="54.7109375" style="650" customWidth="1"/>
    <col min="3079" max="3079" width="44.85546875" style="650" customWidth="1"/>
    <col min="3080" max="3080" width="10.28515625" style="650" customWidth="1"/>
    <col min="3081" max="3328" width="9.140625" style="650"/>
    <col min="3329" max="3329" width="0" style="650" hidden="1" customWidth="1"/>
    <col min="3330" max="3330" width="74.5703125" style="650" customWidth="1"/>
    <col min="3331" max="3331" width="46.7109375" style="650" customWidth="1"/>
    <col min="3332" max="3332" width="9.140625" style="650"/>
    <col min="3333" max="3333" width="54.85546875" style="650" customWidth="1"/>
    <col min="3334" max="3334" width="54.7109375" style="650" customWidth="1"/>
    <col min="3335" max="3335" width="44.85546875" style="650" customWidth="1"/>
    <col min="3336" max="3336" width="10.28515625" style="650" customWidth="1"/>
    <col min="3337" max="3584" width="9.140625" style="650"/>
    <col min="3585" max="3585" width="0" style="650" hidden="1" customWidth="1"/>
    <col min="3586" max="3586" width="74.5703125" style="650" customWidth="1"/>
    <col min="3587" max="3587" width="46.7109375" style="650" customWidth="1"/>
    <col min="3588" max="3588" width="9.140625" style="650"/>
    <col min="3589" max="3589" width="54.85546875" style="650" customWidth="1"/>
    <col min="3590" max="3590" width="54.7109375" style="650" customWidth="1"/>
    <col min="3591" max="3591" width="44.85546875" style="650" customWidth="1"/>
    <col min="3592" max="3592" width="10.28515625" style="650" customWidth="1"/>
    <col min="3593" max="3840" width="9.140625" style="650"/>
    <col min="3841" max="3841" width="0" style="650" hidden="1" customWidth="1"/>
    <col min="3842" max="3842" width="74.5703125" style="650" customWidth="1"/>
    <col min="3843" max="3843" width="46.7109375" style="650" customWidth="1"/>
    <col min="3844" max="3844" width="9.140625" style="650"/>
    <col min="3845" max="3845" width="54.85546875" style="650" customWidth="1"/>
    <col min="3846" max="3846" width="54.7109375" style="650" customWidth="1"/>
    <col min="3847" max="3847" width="44.85546875" style="650" customWidth="1"/>
    <col min="3848" max="3848" width="10.28515625" style="650" customWidth="1"/>
    <col min="3849" max="4096" width="9.140625" style="650"/>
    <col min="4097" max="4097" width="0" style="650" hidden="1" customWidth="1"/>
    <col min="4098" max="4098" width="74.5703125" style="650" customWidth="1"/>
    <col min="4099" max="4099" width="46.7109375" style="650" customWidth="1"/>
    <col min="4100" max="4100" width="9.140625" style="650"/>
    <col min="4101" max="4101" width="54.85546875" style="650" customWidth="1"/>
    <col min="4102" max="4102" width="54.7109375" style="650" customWidth="1"/>
    <col min="4103" max="4103" width="44.85546875" style="650" customWidth="1"/>
    <col min="4104" max="4104" width="10.28515625" style="650" customWidth="1"/>
    <col min="4105" max="4352" width="9.140625" style="650"/>
    <col min="4353" max="4353" width="0" style="650" hidden="1" customWidth="1"/>
    <col min="4354" max="4354" width="74.5703125" style="650" customWidth="1"/>
    <col min="4355" max="4355" width="46.7109375" style="650" customWidth="1"/>
    <col min="4356" max="4356" width="9.140625" style="650"/>
    <col min="4357" max="4357" width="54.85546875" style="650" customWidth="1"/>
    <col min="4358" max="4358" width="54.7109375" style="650" customWidth="1"/>
    <col min="4359" max="4359" width="44.85546875" style="650" customWidth="1"/>
    <col min="4360" max="4360" width="10.28515625" style="650" customWidth="1"/>
    <col min="4361" max="4608" width="9.140625" style="650"/>
    <col min="4609" max="4609" width="0" style="650" hidden="1" customWidth="1"/>
    <col min="4610" max="4610" width="74.5703125" style="650" customWidth="1"/>
    <col min="4611" max="4611" width="46.7109375" style="650" customWidth="1"/>
    <col min="4612" max="4612" width="9.140625" style="650"/>
    <col min="4613" max="4613" width="54.85546875" style="650" customWidth="1"/>
    <col min="4614" max="4614" width="54.7109375" style="650" customWidth="1"/>
    <col min="4615" max="4615" width="44.85546875" style="650" customWidth="1"/>
    <col min="4616" max="4616" width="10.28515625" style="650" customWidth="1"/>
    <col min="4617" max="4864" width="9.140625" style="650"/>
    <col min="4865" max="4865" width="0" style="650" hidden="1" customWidth="1"/>
    <col min="4866" max="4866" width="74.5703125" style="650" customWidth="1"/>
    <col min="4867" max="4867" width="46.7109375" style="650" customWidth="1"/>
    <col min="4868" max="4868" width="9.140625" style="650"/>
    <col min="4869" max="4869" width="54.85546875" style="650" customWidth="1"/>
    <col min="4870" max="4870" width="54.7109375" style="650" customWidth="1"/>
    <col min="4871" max="4871" width="44.85546875" style="650" customWidth="1"/>
    <col min="4872" max="4872" width="10.28515625" style="650" customWidth="1"/>
    <col min="4873" max="5120" width="9.140625" style="650"/>
    <col min="5121" max="5121" width="0" style="650" hidden="1" customWidth="1"/>
    <col min="5122" max="5122" width="74.5703125" style="650" customWidth="1"/>
    <col min="5123" max="5123" width="46.7109375" style="650" customWidth="1"/>
    <col min="5124" max="5124" width="9.140625" style="650"/>
    <col min="5125" max="5125" width="54.85546875" style="650" customWidth="1"/>
    <col min="5126" max="5126" width="54.7109375" style="650" customWidth="1"/>
    <col min="5127" max="5127" width="44.85546875" style="650" customWidth="1"/>
    <col min="5128" max="5128" width="10.28515625" style="650" customWidth="1"/>
    <col min="5129" max="5376" width="9.140625" style="650"/>
    <col min="5377" max="5377" width="0" style="650" hidden="1" customWidth="1"/>
    <col min="5378" max="5378" width="74.5703125" style="650" customWidth="1"/>
    <col min="5379" max="5379" width="46.7109375" style="650" customWidth="1"/>
    <col min="5380" max="5380" width="9.140625" style="650"/>
    <col min="5381" max="5381" width="54.85546875" style="650" customWidth="1"/>
    <col min="5382" max="5382" width="54.7109375" style="650" customWidth="1"/>
    <col min="5383" max="5383" width="44.85546875" style="650" customWidth="1"/>
    <col min="5384" max="5384" width="10.28515625" style="650" customWidth="1"/>
    <col min="5385" max="5632" width="9.140625" style="650"/>
    <col min="5633" max="5633" width="0" style="650" hidden="1" customWidth="1"/>
    <col min="5634" max="5634" width="74.5703125" style="650" customWidth="1"/>
    <col min="5635" max="5635" width="46.7109375" style="650" customWidth="1"/>
    <col min="5636" max="5636" width="9.140625" style="650"/>
    <col min="5637" max="5637" width="54.85546875" style="650" customWidth="1"/>
    <col min="5638" max="5638" width="54.7109375" style="650" customWidth="1"/>
    <col min="5639" max="5639" width="44.85546875" style="650" customWidth="1"/>
    <col min="5640" max="5640" width="10.28515625" style="650" customWidth="1"/>
    <col min="5641" max="5888" width="9.140625" style="650"/>
    <col min="5889" max="5889" width="0" style="650" hidden="1" customWidth="1"/>
    <col min="5890" max="5890" width="74.5703125" style="650" customWidth="1"/>
    <col min="5891" max="5891" width="46.7109375" style="650" customWidth="1"/>
    <col min="5892" max="5892" width="9.140625" style="650"/>
    <col min="5893" max="5893" width="54.85546875" style="650" customWidth="1"/>
    <col min="5894" max="5894" width="54.7109375" style="650" customWidth="1"/>
    <col min="5895" max="5895" width="44.85546875" style="650" customWidth="1"/>
    <col min="5896" max="5896" width="10.28515625" style="650" customWidth="1"/>
    <col min="5897" max="6144" width="9.140625" style="650"/>
    <col min="6145" max="6145" width="0" style="650" hidden="1" customWidth="1"/>
    <col min="6146" max="6146" width="74.5703125" style="650" customWidth="1"/>
    <col min="6147" max="6147" width="46.7109375" style="650" customWidth="1"/>
    <col min="6148" max="6148" width="9.140625" style="650"/>
    <col min="6149" max="6149" width="54.85546875" style="650" customWidth="1"/>
    <col min="6150" max="6150" width="54.7109375" style="650" customWidth="1"/>
    <col min="6151" max="6151" width="44.85546875" style="650" customWidth="1"/>
    <col min="6152" max="6152" width="10.28515625" style="650" customWidth="1"/>
    <col min="6153" max="6400" width="9.140625" style="650"/>
    <col min="6401" max="6401" width="0" style="650" hidden="1" customWidth="1"/>
    <col min="6402" max="6402" width="74.5703125" style="650" customWidth="1"/>
    <col min="6403" max="6403" width="46.7109375" style="650" customWidth="1"/>
    <col min="6404" max="6404" width="9.140625" style="650"/>
    <col min="6405" max="6405" width="54.85546875" style="650" customWidth="1"/>
    <col min="6406" max="6406" width="54.7109375" style="650" customWidth="1"/>
    <col min="6407" max="6407" width="44.85546875" style="650" customWidth="1"/>
    <col min="6408" max="6408" width="10.28515625" style="650" customWidth="1"/>
    <col min="6409" max="6656" width="9.140625" style="650"/>
    <col min="6657" max="6657" width="0" style="650" hidden="1" customWidth="1"/>
    <col min="6658" max="6658" width="74.5703125" style="650" customWidth="1"/>
    <col min="6659" max="6659" width="46.7109375" style="650" customWidth="1"/>
    <col min="6660" max="6660" width="9.140625" style="650"/>
    <col min="6661" max="6661" width="54.85546875" style="650" customWidth="1"/>
    <col min="6662" max="6662" width="54.7109375" style="650" customWidth="1"/>
    <col min="6663" max="6663" width="44.85546875" style="650" customWidth="1"/>
    <col min="6664" max="6664" width="10.28515625" style="650" customWidth="1"/>
    <col min="6665" max="6912" width="9.140625" style="650"/>
    <col min="6913" max="6913" width="0" style="650" hidden="1" customWidth="1"/>
    <col min="6914" max="6914" width="74.5703125" style="650" customWidth="1"/>
    <col min="6915" max="6915" width="46.7109375" style="650" customWidth="1"/>
    <col min="6916" max="6916" width="9.140625" style="650"/>
    <col min="6917" max="6917" width="54.85546875" style="650" customWidth="1"/>
    <col min="6918" max="6918" width="54.7109375" style="650" customWidth="1"/>
    <col min="6919" max="6919" width="44.85546875" style="650" customWidth="1"/>
    <col min="6920" max="6920" width="10.28515625" style="650" customWidth="1"/>
    <col min="6921" max="7168" width="9.140625" style="650"/>
    <col min="7169" max="7169" width="0" style="650" hidden="1" customWidth="1"/>
    <col min="7170" max="7170" width="74.5703125" style="650" customWidth="1"/>
    <col min="7171" max="7171" width="46.7109375" style="650" customWidth="1"/>
    <col min="7172" max="7172" width="9.140625" style="650"/>
    <col min="7173" max="7173" width="54.85546875" style="650" customWidth="1"/>
    <col min="7174" max="7174" width="54.7109375" style="650" customWidth="1"/>
    <col min="7175" max="7175" width="44.85546875" style="650" customWidth="1"/>
    <col min="7176" max="7176" width="10.28515625" style="650" customWidth="1"/>
    <col min="7177" max="7424" width="9.140625" style="650"/>
    <col min="7425" max="7425" width="0" style="650" hidden="1" customWidth="1"/>
    <col min="7426" max="7426" width="74.5703125" style="650" customWidth="1"/>
    <col min="7427" max="7427" width="46.7109375" style="650" customWidth="1"/>
    <col min="7428" max="7428" width="9.140625" style="650"/>
    <col min="7429" max="7429" width="54.85546875" style="650" customWidth="1"/>
    <col min="7430" max="7430" width="54.7109375" style="650" customWidth="1"/>
    <col min="7431" max="7431" width="44.85546875" style="650" customWidth="1"/>
    <col min="7432" max="7432" width="10.28515625" style="650" customWidth="1"/>
    <col min="7433" max="7680" width="9.140625" style="650"/>
    <col min="7681" max="7681" width="0" style="650" hidden="1" customWidth="1"/>
    <col min="7682" max="7682" width="74.5703125" style="650" customWidth="1"/>
    <col min="7683" max="7683" width="46.7109375" style="650" customWidth="1"/>
    <col min="7684" max="7684" width="9.140625" style="650"/>
    <col min="7685" max="7685" width="54.85546875" style="650" customWidth="1"/>
    <col min="7686" max="7686" width="54.7109375" style="650" customWidth="1"/>
    <col min="7687" max="7687" width="44.85546875" style="650" customWidth="1"/>
    <col min="7688" max="7688" width="10.28515625" style="650" customWidth="1"/>
    <col min="7689" max="7936" width="9.140625" style="650"/>
    <col min="7937" max="7937" width="0" style="650" hidden="1" customWidth="1"/>
    <col min="7938" max="7938" width="74.5703125" style="650" customWidth="1"/>
    <col min="7939" max="7939" width="46.7109375" style="650" customWidth="1"/>
    <col min="7940" max="7940" width="9.140625" style="650"/>
    <col min="7941" max="7941" width="54.85546875" style="650" customWidth="1"/>
    <col min="7942" max="7942" width="54.7109375" style="650" customWidth="1"/>
    <col min="7943" max="7943" width="44.85546875" style="650" customWidth="1"/>
    <col min="7944" max="7944" width="10.28515625" style="650" customWidth="1"/>
    <col min="7945" max="8192" width="9.140625" style="650"/>
    <col min="8193" max="8193" width="0" style="650" hidden="1" customWidth="1"/>
    <col min="8194" max="8194" width="74.5703125" style="650" customWidth="1"/>
    <col min="8195" max="8195" width="46.7109375" style="650" customWidth="1"/>
    <col min="8196" max="8196" width="9.140625" style="650"/>
    <col min="8197" max="8197" width="54.85546875" style="650" customWidth="1"/>
    <col min="8198" max="8198" width="54.7109375" style="650" customWidth="1"/>
    <col min="8199" max="8199" width="44.85546875" style="650" customWidth="1"/>
    <col min="8200" max="8200" width="10.28515625" style="650" customWidth="1"/>
    <col min="8201" max="8448" width="9.140625" style="650"/>
    <col min="8449" max="8449" width="0" style="650" hidden="1" customWidth="1"/>
    <col min="8450" max="8450" width="74.5703125" style="650" customWidth="1"/>
    <col min="8451" max="8451" width="46.7109375" style="650" customWidth="1"/>
    <col min="8452" max="8452" width="9.140625" style="650"/>
    <col min="8453" max="8453" width="54.85546875" style="650" customWidth="1"/>
    <col min="8454" max="8454" width="54.7109375" style="650" customWidth="1"/>
    <col min="8455" max="8455" width="44.85546875" style="650" customWidth="1"/>
    <col min="8456" max="8456" width="10.28515625" style="650" customWidth="1"/>
    <col min="8457" max="8704" width="9.140625" style="650"/>
    <col min="8705" max="8705" width="0" style="650" hidden="1" customWidth="1"/>
    <col min="8706" max="8706" width="74.5703125" style="650" customWidth="1"/>
    <col min="8707" max="8707" width="46.7109375" style="650" customWidth="1"/>
    <col min="8708" max="8708" width="9.140625" style="650"/>
    <col min="8709" max="8709" width="54.85546875" style="650" customWidth="1"/>
    <col min="8710" max="8710" width="54.7109375" style="650" customWidth="1"/>
    <col min="8711" max="8711" width="44.85546875" style="650" customWidth="1"/>
    <col min="8712" max="8712" width="10.28515625" style="650" customWidth="1"/>
    <col min="8713" max="8960" width="9.140625" style="650"/>
    <col min="8961" max="8961" width="0" style="650" hidden="1" customWidth="1"/>
    <col min="8962" max="8962" width="74.5703125" style="650" customWidth="1"/>
    <col min="8963" max="8963" width="46.7109375" style="650" customWidth="1"/>
    <col min="8964" max="8964" width="9.140625" style="650"/>
    <col min="8965" max="8965" width="54.85546875" style="650" customWidth="1"/>
    <col min="8966" max="8966" width="54.7109375" style="650" customWidth="1"/>
    <col min="8967" max="8967" width="44.85546875" style="650" customWidth="1"/>
    <col min="8968" max="8968" width="10.28515625" style="650" customWidth="1"/>
    <col min="8969" max="9216" width="9.140625" style="650"/>
    <col min="9217" max="9217" width="0" style="650" hidden="1" customWidth="1"/>
    <col min="9218" max="9218" width="74.5703125" style="650" customWidth="1"/>
    <col min="9219" max="9219" width="46.7109375" style="650" customWidth="1"/>
    <col min="9220" max="9220" width="9.140625" style="650"/>
    <col min="9221" max="9221" width="54.85546875" style="650" customWidth="1"/>
    <col min="9222" max="9222" width="54.7109375" style="650" customWidth="1"/>
    <col min="9223" max="9223" width="44.85546875" style="650" customWidth="1"/>
    <col min="9224" max="9224" width="10.28515625" style="650" customWidth="1"/>
    <col min="9225" max="9472" width="9.140625" style="650"/>
    <col min="9473" max="9473" width="0" style="650" hidden="1" customWidth="1"/>
    <col min="9474" max="9474" width="74.5703125" style="650" customWidth="1"/>
    <col min="9475" max="9475" width="46.7109375" style="650" customWidth="1"/>
    <col min="9476" max="9476" width="9.140625" style="650"/>
    <col min="9477" max="9477" width="54.85546875" style="650" customWidth="1"/>
    <col min="9478" max="9478" width="54.7109375" style="650" customWidth="1"/>
    <col min="9479" max="9479" width="44.85546875" style="650" customWidth="1"/>
    <col min="9480" max="9480" width="10.28515625" style="650" customWidth="1"/>
    <col min="9481" max="9728" width="9.140625" style="650"/>
    <col min="9729" max="9729" width="0" style="650" hidden="1" customWidth="1"/>
    <col min="9730" max="9730" width="74.5703125" style="650" customWidth="1"/>
    <col min="9731" max="9731" width="46.7109375" style="650" customWidth="1"/>
    <col min="9732" max="9732" width="9.140625" style="650"/>
    <col min="9733" max="9733" width="54.85546875" style="650" customWidth="1"/>
    <col min="9734" max="9734" width="54.7109375" style="650" customWidth="1"/>
    <col min="9735" max="9735" width="44.85546875" style="650" customWidth="1"/>
    <col min="9736" max="9736" width="10.28515625" style="650" customWidth="1"/>
    <col min="9737" max="9984" width="9.140625" style="650"/>
    <col min="9985" max="9985" width="0" style="650" hidden="1" customWidth="1"/>
    <col min="9986" max="9986" width="74.5703125" style="650" customWidth="1"/>
    <col min="9987" max="9987" width="46.7109375" style="650" customWidth="1"/>
    <col min="9988" max="9988" width="9.140625" style="650"/>
    <col min="9989" max="9989" width="54.85546875" style="650" customWidth="1"/>
    <col min="9990" max="9990" width="54.7109375" style="650" customWidth="1"/>
    <col min="9991" max="9991" width="44.85546875" style="650" customWidth="1"/>
    <col min="9992" max="9992" width="10.28515625" style="650" customWidth="1"/>
    <col min="9993" max="10240" width="9.140625" style="650"/>
    <col min="10241" max="10241" width="0" style="650" hidden="1" customWidth="1"/>
    <col min="10242" max="10242" width="74.5703125" style="650" customWidth="1"/>
    <col min="10243" max="10243" width="46.7109375" style="650" customWidth="1"/>
    <col min="10244" max="10244" width="9.140625" style="650"/>
    <col min="10245" max="10245" width="54.85546875" style="650" customWidth="1"/>
    <col min="10246" max="10246" width="54.7109375" style="650" customWidth="1"/>
    <col min="10247" max="10247" width="44.85546875" style="650" customWidth="1"/>
    <col min="10248" max="10248" width="10.28515625" style="650" customWidth="1"/>
    <col min="10249" max="10496" width="9.140625" style="650"/>
    <col min="10497" max="10497" width="0" style="650" hidden="1" customWidth="1"/>
    <col min="10498" max="10498" width="74.5703125" style="650" customWidth="1"/>
    <col min="10499" max="10499" width="46.7109375" style="650" customWidth="1"/>
    <col min="10500" max="10500" width="9.140625" style="650"/>
    <col min="10501" max="10501" width="54.85546875" style="650" customWidth="1"/>
    <col min="10502" max="10502" width="54.7109375" style="650" customWidth="1"/>
    <col min="10503" max="10503" width="44.85546875" style="650" customWidth="1"/>
    <col min="10504" max="10504" width="10.28515625" style="650" customWidth="1"/>
    <col min="10505" max="10752" width="9.140625" style="650"/>
    <col min="10753" max="10753" width="0" style="650" hidden="1" customWidth="1"/>
    <col min="10754" max="10754" width="74.5703125" style="650" customWidth="1"/>
    <col min="10755" max="10755" width="46.7109375" style="650" customWidth="1"/>
    <col min="10756" max="10756" width="9.140625" style="650"/>
    <col min="10757" max="10757" width="54.85546875" style="650" customWidth="1"/>
    <col min="10758" max="10758" width="54.7109375" style="650" customWidth="1"/>
    <col min="10759" max="10759" width="44.85546875" style="650" customWidth="1"/>
    <col min="10760" max="10760" width="10.28515625" style="650" customWidth="1"/>
    <col min="10761" max="11008" width="9.140625" style="650"/>
    <col min="11009" max="11009" width="0" style="650" hidden="1" customWidth="1"/>
    <col min="11010" max="11010" width="74.5703125" style="650" customWidth="1"/>
    <col min="11011" max="11011" width="46.7109375" style="650" customWidth="1"/>
    <col min="11012" max="11012" width="9.140625" style="650"/>
    <col min="11013" max="11013" width="54.85546875" style="650" customWidth="1"/>
    <col min="11014" max="11014" width="54.7109375" style="650" customWidth="1"/>
    <col min="11015" max="11015" width="44.85546875" style="650" customWidth="1"/>
    <col min="11016" max="11016" width="10.28515625" style="650" customWidth="1"/>
    <col min="11017" max="11264" width="9.140625" style="650"/>
    <col min="11265" max="11265" width="0" style="650" hidden="1" customWidth="1"/>
    <col min="11266" max="11266" width="74.5703125" style="650" customWidth="1"/>
    <col min="11267" max="11267" width="46.7109375" style="650" customWidth="1"/>
    <col min="11268" max="11268" width="9.140625" style="650"/>
    <col min="11269" max="11269" width="54.85546875" style="650" customWidth="1"/>
    <col min="11270" max="11270" width="54.7109375" style="650" customWidth="1"/>
    <col min="11271" max="11271" width="44.85546875" style="650" customWidth="1"/>
    <col min="11272" max="11272" width="10.28515625" style="650" customWidth="1"/>
    <col min="11273" max="11520" width="9.140625" style="650"/>
    <col min="11521" max="11521" width="0" style="650" hidden="1" customWidth="1"/>
    <col min="11522" max="11522" width="74.5703125" style="650" customWidth="1"/>
    <col min="11523" max="11523" width="46.7109375" style="650" customWidth="1"/>
    <col min="11524" max="11524" width="9.140625" style="650"/>
    <col min="11525" max="11525" width="54.85546875" style="650" customWidth="1"/>
    <col min="11526" max="11526" width="54.7109375" style="650" customWidth="1"/>
    <col min="11527" max="11527" width="44.85546875" style="650" customWidth="1"/>
    <col min="11528" max="11528" width="10.28515625" style="650" customWidth="1"/>
    <col min="11529" max="11776" width="9.140625" style="650"/>
    <col min="11777" max="11777" width="0" style="650" hidden="1" customWidth="1"/>
    <col min="11778" max="11778" width="74.5703125" style="650" customWidth="1"/>
    <col min="11779" max="11779" width="46.7109375" style="650" customWidth="1"/>
    <col min="11780" max="11780" width="9.140625" style="650"/>
    <col min="11781" max="11781" width="54.85546875" style="650" customWidth="1"/>
    <col min="11782" max="11782" width="54.7109375" style="650" customWidth="1"/>
    <col min="11783" max="11783" width="44.85546875" style="650" customWidth="1"/>
    <col min="11784" max="11784" width="10.28515625" style="650" customWidth="1"/>
    <col min="11785" max="12032" width="9.140625" style="650"/>
    <col min="12033" max="12033" width="0" style="650" hidden="1" customWidth="1"/>
    <col min="12034" max="12034" width="74.5703125" style="650" customWidth="1"/>
    <col min="12035" max="12035" width="46.7109375" style="650" customWidth="1"/>
    <col min="12036" max="12036" width="9.140625" style="650"/>
    <col min="12037" max="12037" width="54.85546875" style="650" customWidth="1"/>
    <col min="12038" max="12038" width="54.7109375" style="650" customWidth="1"/>
    <col min="12039" max="12039" width="44.85546875" style="650" customWidth="1"/>
    <col min="12040" max="12040" width="10.28515625" style="650" customWidth="1"/>
    <col min="12041" max="12288" width="9.140625" style="650"/>
    <col min="12289" max="12289" width="0" style="650" hidden="1" customWidth="1"/>
    <col min="12290" max="12290" width="74.5703125" style="650" customWidth="1"/>
    <col min="12291" max="12291" width="46.7109375" style="650" customWidth="1"/>
    <col min="12292" max="12292" width="9.140625" style="650"/>
    <col min="12293" max="12293" width="54.85546875" style="650" customWidth="1"/>
    <col min="12294" max="12294" width="54.7109375" style="650" customWidth="1"/>
    <col min="12295" max="12295" width="44.85546875" style="650" customWidth="1"/>
    <col min="12296" max="12296" width="10.28515625" style="650" customWidth="1"/>
    <col min="12297" max="12544" width="9.140625" style="650"/>
    <col min="12545" max="12545" width="0" style="650" hidden="1" customWidth="1"/>
    <col min="12546" max="12546" width="74.5703125" style="650" customWidth="1"/>
    <col min="12547" max="12547" width="46.7109375" style="650" customWidth="1"/>
    <col min="12548" max="12548" width="9.140625" style="650"/>
    <col min="12549" max="12549" width="54.85546875" style="650" customWidth="1"/>
    <col min="12550" max="12550" width="54.7109375" style="650" customWidth="1"/>
    <col min="12551" max="12551" width="44.85546875" style="650" customWidth="1"/>
    <col min="12552" max="12552" width="10.28515625" style="650" customWidth="1"/>
    <col min="12553" max="12800" width="9.140625" style="650"/>
    <col min="12801" max="12801" width="0" style="650" hidden="1" customWidth="1"/>
    <col min="12802" max="12802" width="74.5703125" style="650" customWidth="1"/>
    <col min="12803" max="12803" width="46.7109375" style="650" customWidth="1"/>
    <col min="12804" max="12804" width="9.140625" style="650"/>
    <col min="12805" max="12805" width="54.85546875" style="650" customWidth="1"/>
    <col min="12806" max="12806" width="54.7109375" style="650" customWidth="1"/>
    <col min="12807" max="12807" width="44.85546875" style="650" customWidth="1"/>
    <col min="12808" max="12808" width="10.28515625" style="650" customWidth="1"/>
    <col min="12809" max="13056" width="9.140625" style="650"/>
    <col min="13057" max="13057" width="0" style="650" hidden="1" customWidth="1"/>
    <col min="13058" max="13058" width="74.5703125" style="650" customWidth="1"/>
    <col min="13059" max="13059" width="46.7109375" style="650" customWidth="1"/>
    <col min="13060" max="13060" width="9.140625" style="650"/>
    <col min="13061" max="13061" width="54.85546875" style="650" customWidth="1"/>
    <col min="13062" max="13062" width="54.7109375" style="650" customWidth="1"/>
    <col min="13063" max="13063" width="44.85546875" style="650" customWidth="1"/>
    <col min="13064" max="13064" width="10.28515625" style="650" customWidth="1"/>
    <col min="13065" max="13312" width="9.140625" style="650"/>
    <col min="13313" max="13313" width="0" style="650" hidden="1" customWidth="1"/>
    <col min="13314" max="13314" width="74.5703125" style="650" customWidth="1"/>
    <col min="13315" max="13315" width="46.7109375" style="650" customWidth="1"/>
    <col min="13316" max="13316" width="9.140625" style="650"/>
    <col min="13317" max="13317" width="54.85546875" style="650" customWidth="1"/>
    <col min="13318" max="13318" width="54.7109375" style="650" customWidth="1"/>
    <col min="13319" max="13319" width="44.85546875" style="650" customWidth="1"/>
    <col min="13320" max="13320" width="10.28515625" style="650" customWidth="1"/>
    <col min="13321" max="13568" width="9.140625" style="650"/>
    <col min="13569" max="13569" width="0" style="650" hidden="1" customWidth="1"/>
    <col min="13570" max="13570" width="74.5703125" style="650" customWidth="1"/>
    <col min="13571" max="13571" width="46.7109375" style="650" customWidth="1"/>
    <col min="13572" max="13572" width="9.140625" style="650"/>
    <col min="13573" max="13573" width="54.85546875" style="650" customWidth="1"/>
    <col min="13574" max="13574" width="54.7109375" style="650" customWidth="1"/>
    <col min="13575" max="13575" width="44.85546875" style="650" customWidth="1"/>
    <col min="13576" max="13576" width="10.28515625" style="650" customWidth="1"/>
    <col min="13577" max="13824" width="9.140625" style="650"/>
    <col min="13825" max="13825" width="0" style="650" hidden="1" customWidth="1"/>
    <col min="13826" max="13826" width="74.5703125" style="650" customWidth="1"/>
    <col min="13827" max="13827" width="46.7109375" style="650" customWidth="1"/>
    <col min="13828" max="13828" width="9.140625" style="650"/>
    <col min="13829" max="13829" width="54.85546875" style="650" customWidth="1"/>
    <col min="13830" max="13830" width="54.7109375" style="650" customWidth="1"/>
    <col min="13831" max="13831" width="44.85546875" style="650" customWidth="1"/>
    <col min="13832" max="13832" width="10.28515625" style="650" customWidth="1"/>
    <col min="13833" max="14080" width="9.140625" style="650"/>
    <col min="14081" max="14081" width="0" style="650" hidden="1" customWidth="1"/>
    <col min="14082" max="14082" width="74.5703125" style="650" customWidth="1"/>
    <col min="14083" max="14083" width="46.7109375" style="650" customWidth="1"/>
    <col min="14084" max="14084" width="9.140625" style="650"/>
    <col min="14085" max="14085" width="54.85546875" style="650" customWidth="1"/>
    <col min="14086" max="14086" width="54.7109375" style="650" customWidth="1"/>
    <col min="14087" max="14087" width="44.85546875" style="650" customWidth="1"/>
    <col min="14088" max="14088" width="10.28515625" style="650" customWidth="1"/>
    <col min="14089" max="14336" width="9.140625" style="650"/>
    <col min="14337" max="14337" width="0" style="650" hidden="1" customWidth="1"/>
    <col min="14338" max="14338" width="74.5703125" style="650" customWidth="1"/>
    <col min="14339" max="14339" width="46.7109375" style="650" customWidth="1"/>
    <col min="14340" max="14340" width="9.140625" style="650"/>
    <col min="14341" max="14341" width="54.85546875" style="650" customWidth="1"/>
    <col min="14342" max="14342" width="54.7109375" style="650" customWidth="1"/>
    <col min="14343" max="14343" width="44.85546875" style="650" customWidth="1"/>
    <col min="14344" max="14344" width="10.28515625" style="650" customWidth="1"/>
    <col min="14345" max="14592" width="9.140625" style="650"/>
    <col min="14593" max="14593" width="0" style="650" hidden="1" customWidth="1"/>
    <col min="14594" max="14594" width="74.5703125" style="650" customWidth="1"/>
    <col min="14595" max="14595" width="46.7109375" style="650" customWidth="1"/>
    <col min="14596" max="14596" width="9.140625" style="650"/>
    <col min="14597" max="14597" width="54.85546875" style="650" customWidth="1"/>
    <col min="14598" max="14598" width="54.7109375" style="650" customWidth="1"/>
    <col min="14599" max="14599" width="44.85546875" style="650" customWidth="1"/>
    <col min="14600" max="14600" width="10.28515625" style="650" customWidth="1"/>
    <col min="14601" max="14848" width="9.140625" style="650"/>
    <col min="14849" max="14849" width="0" style="650" hidden="1" customWidth="1"/>
    <col min="14850" max="14850" width="74.5703125" style="650" customWidth="1"/>
    <col min="14851" max="14851" width="46.7109375" style="650" customWidth="1"/>
    <col min="14852" max="14852" width="9.140625" style="650"/>
    <col min="14853" max="14853" width="54.85546875" style="650" customWidth="1"/>
    <col min="14854" max="14854" width="54.7109375" style="650" customWidth="1"/>
    <col min="14855" max="14855" width="44.85546875" style="650" customWidth="1"/>
    <col min="14856" max="14856" width="10.28515625" style="650" customWidth="1"/>
    <col min="14857" max="15104" width="9.140625" style="650"/>
    <col min="15105" max="15105" width="0" style="650" hidden="1" customWidth="1"/>
    <col min="15106" max="15106" width="74.5703125" style="650" customWidth="1"/>
    <col min="15107" max="15107" width="46.7109375" style="650" customWidth="1"/>
    <col min="15108" max="15108" width="9.140625" style="650"/>
    <col min="15109" max="15109" width="54.85546875" style="650" customWidth="1"/>
    <col min="15110" max="15110" width="54.7109375" style="650" customWidth="1"/>
    <col min="15111" max="15111" width="44.85546875" style="650" customWidth="1"/>
    <col min="15112" max="15112" width="10.28515625" style="650" customWidth="1"/>
    <col min="15113" max="15360" width="9.140625" style="650"/>
    <col min="15361" max="15361" width="0" style="650" hidden="1" customWidth="1"/>
    <col min="15362" max="15362" width="74.5703125" style="650" customWidth="1"/>
    <col min="15363" max="15363" width="46.7109375" style="650" customWidth="1"/>
    <col min="15364" max="15364" width="9.140625" style="650"/>
    <col min="15365" max="15365" width="54.85546875" style="650" customWidth="1"/>
    <col min="15366" max="15366" width="54.7109375" style="650" customWidth="1"/>
    <col min="15367" max="15367" width="44.85546875" style="650" customWidth="1"/>
    <col min="15368" max="15368" width="10.28515625" style="650" customWidth="1"/>
    <col min="15369" max="15616" width="9.140625" style="650"/>
    <col min="15617" max="15617" width="0" style="650" hidden="1" customWidth="1"/>
    <col min="15618" max="15618" width="74.5703125" style="650" customWidth="1"/>
    <col min="15619" max="15619" width="46.7109375" style="650" customWidth="1"/>
    <col min="15620" max="15620" width="9.140625" style="650"/>
    <col min="15621" max="15621" width="54.85546875" style="650" customWidth="1"/>
    <col min="15622" max="15622" width="54.7109375" style="650" customWidth="1"/>
    <col min="15623" max="15623" width="44.85546875" style="650" customWidth="1"/>
    <col min="15624" max="15624" width="10.28515625" style="650" customWidth="1"/>
    <col min="15625" max="15872" width="9.140625" style="650"/>
    <col min="15873" max="15873" width="0" style="650" hidden="1" customWidth="1"/>
    <col min="15874" max="15874" width="74.5703125" style="650" customWidth="1"/>
    <col min="15875" max="15875" width="46.7109375" style="650" customWidth="1"/>
    <col min="15876" max="15876" width="9.140625" style="650"/>
    <col min="15877" max="15877" width="54.85546875" style="650" customWidth="1"/>
    <col min="15878" max="15878" width="54.7109375" style="650" customWidth="1"/>
    <col min="15879" max="15879" width="44.85546875" style="650" customWidth="1"/>
    <col min="15880" max="15880" width="10.28515625" style="650" customWidth="1"/>
    <col min="15881" max="16128" width="9.140625" style="650"/>
    <col min="16129" max="16129" width="0" style="650" hidden="1" customWidth="1"/>
    <col min="16130" max="16130" width="74.5703125" style="650" customWidth="1"/>
    <col min="16131" max="16131" width="46.7109375" style="650" customWidth="1"/>
    <col min="16132" max="16132" width="9.140625" style="650"/>
    <col min="16133" max="16133" width="54.85546875" style="650" customWidth="1"/>
    <col min="16134" max="16134" width="54.7109375" style="650" customWidth="1"/>
    <col min="16135" max="16135" width="44.85546875" style="650" customWidth="1"/>
    <col min="16136" max="16136" width="10.28515625" style="650" customWidth="1"/>
    <col min="16137" max="16384" width="9.140625" style="650"/>
  </cols>
  <sheetData>
    <row r="1" spans="2:12" ht="64.5" customHeight="1">
      <c r="B1" s="1110" t="str">
        <f>Cover!B2</f>
        <v>Conductor Package CD02 for supply of balance quantity of ACSR MOOSE Conductor for part of Diding – Dhalkebar – Bathnaha Transmission Line corresponding to Tower Package- TW02 associated with Arun-3 HEP in Nepal under Consultancy services to SAPDC.</v>
      </c>
      <c r="C1" s="1110"/>
    </row>
    <row r="2" spans="2:12" ht="27" customHeight="1">
      <c r="B2" s="1111" t="str">
        <f>Cover!B3</f>
        <v>SPEC. NO.:  CC/NT/G-COND/DOM/A02/25/01011</v>
      </c>
      <c r="C2" s="1111"/>
      <c r="D2" s="651">
        <v>1</v>
      </c>
      <c r="E2" s="652" t="s">
        <v>438</v>
      </c>
      <c r="F2" s="653" t="s">
        <v>442</v>
      </c>
    </row>
    <row r="3" spans="2:12">
      <c r="B3" s="654"/>
      <c r="C3" s="654"/>
      <c r="D3" s="651">
        <v>2</v>
      </c>
      <c r="E3" s="652" t="s">
        <v>439</v>
      </c>
      <c r="F3" s="653" t="s">
        <v>443</v>
      </c>
    </row>
    <row r="4" spans="2:12">
      <c r="B4" s="1112" t="s">
        <v>108</v>
      </c>
      <c r="C4" s="1112"/>
      <c r="D4" s="651">
        <v>3</v>
      </c>
      <c r="E4" s="652" t="s">
        <v>440</v>
      </c>
      <c r="F4" s="653" t="s">
        <v>444</v>
      </c>
    </row>
    <row r="5" spans="2:12">
      <c r="B5" s="655"/>
      <c r="C5" s="656"/>
      <c r="D5" s="651">
        <v>4</v>
      </c>
      <c r="E5" s="652" t="s">
        <v>441</v>
      </c>
      <c r="F5" s="653" t="s">
        <v>445</v>
      </c>
    </row>
    <row r="6" spans="2:12" ht="70.5" hidden="1" customHeight="1" thickBot="1">
      <c r="B6" s="657" t="s">
        <v>446</v>
      </c>
      <c r="C6" s="780" t="s">
        <v>441</v>
      </c>
      <c r="D6" s="658">
        <f>IF(C6=E2,1,IF(C6=E3,2,IF(C6=E4,3,4)))</f>
        <v>4</v>
      </c>
    </row>
    <row r="7" spans="2:12" ht="44.25" customHeight="1">
      <c r="B7" s="903" t="s">
        <v>499</v>
      </c>
      <c r="C7" s="904"/>
      <c r="D7" s="782"/>
      <c r="L7" s="650">
        <f>IF(C7="Sole Bidder",1,2)</f>
        <v>2</v>
      </c>
    </row>
    <row r="8" spans="2:12" ht="40.5" hidden="1" customHeight="1">
      <c r="B8" s="1031" t="str">
        <f>IF(C7="JV (Joint Venture)","Total Nos. of  Partners in the JV [excluding the Lead Partner]","")</f>
        <v/>
      </c>
      <c r="C8" s="1032"/>
      <c r="D8" s="782"/>
      <c r="L8" s="650">
        <f>IF(OR(L7=1,C8=1),3,4)</f>
        <v>4</v>
      </c>
    </row>
    <row r="9" spans="2:12" ht="21.75" customHeight="1">
      <c r="B9" s="1031"/>
      <c r="C9" s="1031"/>
      <c r="D9" s="782"/>
    </row>
    <row r="10" spans="2:12" ht="48.75" customHeight="1">
      <c r="B10" s="903" t="str">
        <f>IF(C7="Sole Bidder","Name of Sole Bidder","Name of Qualified Licensee")</f>
        <v>Name of Qualified Licensee</v>
      </c>
      <c r="C10" s="904"/>
      <c r="D10" s="782"/>
    </row>
    <row r="11" spans="2:12" ht="39.75" hidden="1" customHeight="1">
      <c r="B11" s="659"/>
      <c r="C11" s="818"/>
      <c r="E11" s="781"/>
      <c r="F11" s="660"/>
    </row>
    <row r="12" spans="2:12" ht="24.75" hidden="1" customHeight="1">
      <c r="B12" s="906" t="s">
        <v>413</v>
      </c>
      <c r="C12" s="783"/>
      <c r="D12" s="784" t="s">
        <v>414</v>
      </c>
      <c r="E12" s="781" t="str">
        <f>IF(D6=4,"JOINT VENTURE OF "&amp;C13&amp;" AND "&amp;C22,C13)</f>
        <v xml:space="preserve">JOINT VENTURE OF  AND </v>
      </c>
      <c r="F12" s="661"/>
    </row>
    <row r="13" spans="2:12" ht="37.5" hidden="1" customHeight="1">
      <c r="B13" s="906" t="str">
        <f>IF(OR(D6=1,D6=2,D6=3),"Name of the Bidder","Name of the Lead Partner of the Joint Venture")</f>
        <v>Name of the Lead Partner of the Joint Venture</v>
      </c>
      <c r="C13" s="662"/>
      <c r="F13" s="663"/>
    </row>
    <row r="14" spans="2:12" ht="35.25" hidden="1" customHeight="1">
      <c r="B14" s="906" t="str">
        <f>IF(OR(D6=1,D6=2,D6=3),"Address of Registered Office of the Bidder","Address of Registered Office of the Lead Partner of the Joint Venture")</f>
        <v>Address of Registered Office of the Lead Partner of the Joint Venture</v>
      </c>
      <c r="C14" s="665"/>
      <c r="F14" s="663"/>
    </row>
    <row r="15" spans="2:12" ht="35.25" customHeight="1">
      <c r="B15" s="906" t="str">
        <f>IF(C$7="Sole Bidder","Address of Sole Bidder","Address of Qualified Licensee")</f>
        <v>Address of Qualified Licensee</v>
      </c>
      <c r="C15" s="665"/>
      <c r="F15" s="663"/>
    </row>
    <row r="16" spans="2:12" ht="35.25" customHeight="1">
      <c r="B16" s="905"/>
      <c r="C16" s="665"/>
      <c r="F16" s="663"/>
    </row>
    <row r="17" spans="2:6" ht="35.25" customHeight="1">
      <c r="B17" s="905"/>
      <c r="C17" s="665"/>
      <c r="F17" s="663"/>
    </row>
    <row r="18" spans="2:6" ht="18.75" customHeight="1">
      <c r="B18" s="668"/>
      <c r="C18" s="669"/>
    </row>
    <row r="19" spans="2:6" ht="52.5" customHeight="1">
      <c r="B19" s="903" t="str">
        <f>IF(C7="Sole Bidder","","Name of Qualified Manufacturer (the Licenser)")</f>
        <v>Name of Qualified Manufacturer (the Licenser)</v>
      </c>
      <c r="C19" s="667"/>
    </row>
    <row r="20" spans="2:6" ht="42" customHeight="1">
      <c r="B20" s="903" t="str">
        <f>IF(C7="Sole Bidder","","Address of Licenser")</f>
        <v>Address of Licenser</v>
      </c>
      <c r="C20" s="667"/>
    </row>
    <row r="21" spans="2:6" ht="37.5" customHeight="1">
      <c r="B21" s="668"/>
      <c r="C21" s="667"/>
    </row>
    <row r="22" spans="2:6" ht="40.5" hidden="1" customHeight="1">
      <c r="B22" s="664" t="str">
        <f>IF(D6=4,"Name of Other Partner of the Joint Venture","")</f>
        <v>Name of Other Partner of the Joint Venture</v>
      </c>
      <c r="C22" s="904"/>
      <c r="D22" s="782"/>
    </row>
    <row r="23" spans="2:6" ht="36.75" hidden="1" customHeight="1">
      <c r="B23" s="907" t="str">
        <f>IF(D6=4,"Address of Registered Office of Other Partner of the Joint Venture","")</f>
        <v>Address of Registered Office of Other Partner of the Joint Venture</v>
      </c>
      <c r="C23" s="771"/>
    </row>
    <row r="24" spans="2:6" ht="36.75" customHeight="1">
      <c r="B24" s="905"/>
      <c r="C24" s="667"/>
    </row>
    <row r="25" spans="2:6" ht="18.75" hidden="1" customHeight="1">
      <c r="B25" s="668"/>
      <c r="C25" s="669"/>
    </row>
    <row r="26" spans="2:6" ht="36.75" hidden="1" customHeight="1">
      <c r="B26" s="903" t="str">
        <f>IF(C$8="2 or more","Other partner-2","")</f>
        <v/>
      </c>
      <c r="C26" s="665"/>
    </row>
    <row r="27" spans="2:6" ht="36.75" hidden="1" customHeight="1">
      <c r="B27" s="903" t="str">
        <f>IF(C$8="2 or more","Address of other partner-2","")</f>
        <v/>
      </c>
      <c r="C27" s="665"/>
    </row>
    <row r="28" spans="2:6" ht="36.75" hidden="1" customHeight="1">
      <c r="B28" s="905"/>
      <c r="C28" s="665"/>
    </row>
    <row r="29" spans="2:6" ht="23.25" hidden="1" customHeight="1">
      <c r="B29" s="666"/>
      <c r="C29" s="665"/>
    </row>
    <row r="30" spans="2:6" ht="23.25" customHeight="1">
      <c r="B30" s="908"/>
      <c r="C30" s="669"/>
    </row>
    <row r="31" spans="2:6" ht="23.25" customHeight="1">
      <c r="B31" s="652" t="s">
        <v>450</v>
      </c>
      <c r="C31" s="771"/>
    </row>
    <row r="32" spans="2:6" ht="20.25" customHeight="1">
      <c r="B32" s="668"/>
      <c r="C32" s="669"/>
    </row>
    <row r="33" spans="2:10" ht="21.75" hidden="1" customHeight="1">
      <c r="B33" s="664" t="e">
        <f>IF(AND(F11=2,#REF!="2 or More"),"Other Partner-2","")</f>
        <v>#REF!</v>
      </c>
      <c r="C33" s="667"/>
    </row>
    <row r="34" spans="2:10" ht="21.75" hidden="1" customHeight="1">
      <c r="B34" s="670" t="e">
        <f>IF(AND(F11=2,#REF!= "2 or more"), "Address of Registered Office","")</f>
        <v>#REF!</v>
      </c>
      <c r="C34" s="667"/>
    </row>
    <row r="35" spans="2:10" ht="21.75" hidden="1" customHeight="1">
      <c r="B35" s="671"/>
      <c r="C35" s="667"/>
    </row>
    <row r="36" spans="2:10" ht="21.75" hidden="1" customHeight="1">
      <c r="B36" s="672"/>
      <c r="C36" s="667"/>
    </row>
    <row r="37" spans="2:10" ht="20.25" hidden="1" customHeight="1">
      <c r="B37" s="673" t="e">
        <f>IF(AND(C6="JV (Joint Venture)",#REF!= "2 or More"),"Other Partner-2","")</f>
        <v>#REF!</v>
      </c>
      <c r="C37" s="674"/>
    </row>
    <row r="38" spans="2:10" ht="18" hidden="1" customHeight="1">
      <c r="B38" s="675" t="s">
        <v>372</v>
      </c>
      <c r="C38" s="676"/>
    </row>
    <row r="39" spans="2:10" ht="18" hidden="1" customHeight="1">
      <c r="B39" s="677"/>
      <c r="C39" s="676"/>
    </row>
    <row r="40" spans="2:10" ht="21" hidden="1" customHeight="1">
      <c r="B40" s="678"/>
      <c r="C40" s="679"/>
    </row>
    <row r="41" spans="2:10" ht="18.75" hidden="1" customHeight="1">
      <c r="B41" s="680"/>
      <c r="C41" s="681"/>
    </row>
    <row r="42" spans="2:10" ht="28.5" customHeight="1">
      <c r="B42" s="682" t="s">
        <v>109</v>
      </c>
      <c r="C42" s="771"/>
    </row>
    <row r="43" spans="2:10" ht="23.25" customHeight="1">
      <c r="B43" s="682" t="s">
        <v>110</v>
      </c>
      <c r="C43" s="667"/>
    </row>
    <row r="44" spans="2:10" ht="19.5" customHeight="1">
      <c r="B44" s="683"/>
      <c r="C44" s="684"/>
      <c r="D44" s="640"/>
    </row>
    <row r="45" spans="2:10" ht="21.75" customHeight="1">
      <c r="B45" s="682" t="s">
        <v>111</v>
      </c>
      <c r="C45" s="909"/>
      <c r="D45" s="1113"/>
      <c r="E45" s="1113"/>
      <c r="F45" s="1113"/>
      <c r="G45" s="1113"/>
      <c r="H45" s="1113"/>
      <c r="I45" s="1113"/>
    </row>
    <row r="46" spans="2:10" ht="22.5" customHeight="1" thickBot="1">
      <c r="B46" s="685" t="s">
        <v>112</v>
      </c>
      <c r="C46" s="690"/>
    </row>
    <row r="47" spans="2:10">
      <c r="J47" s="686"/>
    </row>
    <row r="49" spans="2:2">
      <c r="B49" s="687"/>
    </row>
  </sheetData>
  <sheetProtection algorithmName="SHA-512" hashValue="3VeeNXojT9q9TZ6PCMMEjhvejDJy7V6GYvitBVUuMLAXxEgH2NVOuzK6krRyzGBizUxO04J/Sr4FaH19KmdA/g==" saltValue="+v4kxxpolV7tP19L0PSswA==" spinCount="100000" sheet="1" selectLockedCells="1"/>
  <customSheetViews>
    <customSheetView guid="{D16ECB37-EC28-43FE-BD47-3A7114793C46}" scale="80" showPageBreaks="1" printArea="1" hiddenRows="1" hiddenColumns="1" view="pageBreakPreview" topLeftCell="B10">
      <selection activeCell="C43" sqref="C43"/>
      <pageMargins left="0.86" right="0.32" top="0.71" bottom="0.31" header="0.54" footer="0.19"/>
      <pageSetup scale="78" orientation="portrait" r:id="rId1"/>
      <headerFooter alignWithMargins="0"/>
    </customSheetView>
    <customSheetView guid="{3A279989-B775-4FE0-B80B-D9B19EF06FB8}" scale="80" showPageBreaks="1" printArea="1" hiddenRows="1" hiddenColumns="1" view="pageBreakPreview" topLeftCell="B7">
      <selection activeCell="C16" sqref="C16"/>
      <pageMargins left="0.86" right="0.32" top="0.71" bottom="0.31" header="0.54" footer="0.19"/>
      <pageSetup scale="78" orientation="portrait" r:id="rId2"/>
      <headerFooter alignWithMargins="0"/>
    </customSheetView>
    <customSheetView guid="{94091156-7D66-41B0-B463-5F36D4BD634D}" scale="80" showPageBreaks="1" printArea="1" hiddenRows="1" hiddenColumns="1" view="pageBreakPreview" topLeftCell="B1">
      <selection activeCell="C7" sqref="C7"/>
      <pageMargins left="0.86" right="0.32" top="0.71" bottom="0.31" header="0.54" footer="0.19"/>
      <pageSetup scale="78" orientation="portrait" r:id="rId3"/>
      <headerFooter alignWithMargins="0"/>
    </customSheetView>
    <customSheetView guid="{67D3F443-CBF6-4C3B-9EBA-4FC7CEE92243}" scale="80" showPageBreaks="1" printArea="1" hiddenRows="1" hiddenColumns="1" view="pageBreakPreview" topLeftCell="B7">
      <selection activeCell="C31" sqref="C31:C32"/>
      <pageMargins left="0.86" right="0.32" top="0.71" bottom="0.31" header="0.54" footer="0.19"/>
      <pageSetup scale="78" orientation="portrait" r:id="rId4"/>
      <headerFooter alignWithMargins="0"/>
    </customSheetView>
    <customSheetView guid="{8FC47E04-BCF9-4504-9FDA-F8529AE0A203}" scale="80" showPageBreaks="1" printArea="1" hiddenRows="1" hiddenColumns="1" view="pageBreakPreview" topLeftCell="B1">
      <selection activeCell="C9" sqref="C9"/>
      <pageMargins left="0.86" right="0.32" top="0.71" bottom="0.31" header="0.54" footer="0.19"/>
      <pageSetup scale="78" orientation="portrait" r:id="rId5"/>
      <headerFooter alignWithMargins="0"/>
    </customSheetView>
    <customSheetView guid="{AB88AE96-2A5B-4A72-8703-28C9E47DF5A8}" scale="80" showPageBreaks="1" printArea="1" hiddenRows="1" hiddenColumns="1" view="pageBreakPreview" topLeftCell="B1">
      <selection activeCell="C9" sqref="C9"/>
      <pageMargins left="0.86" right="0.32" top="0.71" bottom="0.31" header="0.54" footer="0.19"/>
      <pageSetup scale="78" orientation="portrait" r:id="rId6"/>
      <headerFooter alignWithMargins="0"/>
    </customSheetView>
    <customSheetView guid="{BAC42A29-45E6-4402-B726-C3D139198BC5}" scale="80" showPageBreaks="1" printArea="1" hiddenRows="1" hiddenColumns="1" view="pageBreakPreview" topLeftCell="B1">
      <selection activeCell="C7" sqref="C7"/>
      <pageMargins left="0.86" right="0.32" top="0.71" bottom="0.31" header="0.54" footer="0.19"/>
      <pageSetup scale="78" orientation="portrait" r:id="rId7"/>
      <headerFooter alignWithMargins="0"/>
    </customSheetView>
    <customSheetView guid="{1D1BEC92-0584-42FC-833F-7509E5F404C5}" scale="80" showPageBreaks="1" printArea="1" hiddenRows="1" hiddenColumns="1" view="pageBreakPreview" topLeftCell="B7">
      <selection activeCell="C16" sqref="C16"/>
      <pageMargins left="0.86" right="0.32" top="0.71" bottom="0.31" header="0.54" footer="0.19"/>
      <pageSetup scale="78" orientation="portrait" r:id="rId8"/>
      <headerFooter alignWithMargins="0"/>
    </customSheetView>
  </customSheetViews>
  <mergeCells count="4">
    <mergeCell ref="B1:C1"/>
    <mergeCell ref="B2:C2"/>
    <mergeCell ref="B4:C4"/>
    <mergeCell ref="D45:I45"/>
  </mergeCells>
  <conditionalFormatting sqref="B37:B41">
    <cfRule type="expression" dxfId="12" priority="19" stopIfTrue="1">
      <formula>$C$6="765kV Reactor Manufacturer {as per sl. no. 1.1 of Annexure-A (BDS) of Vol-I (Conditions of Contract)}"</formula>
    </cfRule>
    <cfRule type="expression" dxfId="11" priority="20" stopIfTrue="1">
      <formula>$C$6="Indian 765kV Reactor Manufacturer {as per sl. no. 1.2 of Annexure-A (BDS) of Vol-I (Conditions of Contract)}"</formula>
    </cfRule>
  </conditionalFormatting>
  <conditionalFormatting sqref="B33:C36">
    <cfRule type="expression" dxfId="10" priority="17" stopIfTrue="1">
      <formula>$F$11&lt;2</formula>
    </cfRule>
    <cfRule type="expression" dxfId="9" priority="18" stopIfTrue="1">
      <formula>#REF!=1</formula>
    </cfRule>
  </conditionalFormatting>
  <conditionalFormatting sqref="C8">
    <cfRule type="expression" dxfId="8" priority="13">
      <formula>$L$7=1</formula>
    </cfRule>
  </conditionalFormatting>
  <conditionalFormatting sqref="C19:C21">
    <cfRule type="expression" dxfId="7" priority="6">
      <formula>$L$7=1</formula>
    </cfRule>
  </conditionalFormatting>
  <conditionalFormatting sqref="C24">
    <cfRule type="expression" dxfId="6" priority="5">
      <formula>$L$7=1</formula>
    </cfRule>
  </conditionalFormatting>
  <conditionalFormatting sqref="C26:C29">
    <cfRule type="expression" dxfId="5" priority="9">
      <formula>$L$8=3</formula>
    </cfRule>
  </conditionalFormatting>
  <conditionalFormatting sqref="C37:C40">
    <cfRule type="expression" dxfId="4" priority="21" stopIfTrue="1">
      <formula>$C$6="Joint Venture Bid {as per sl. no. 3.0 of Annexure-A (BDS) of Vol-I (Conditions of Contract)}"</formula>
    </cfRule>
  </conditionalFormatting>
  <dataValidations count="6">
    <dataValidation type="list" allowBlank="1" showInputMessage="1" showErrorMessage="1" sqref="WVK983062 IY12 SU12 ACQ12 AMM12 AWI12 BGE12 BQA12 BZW12 CJS12 CTO12 DDK12 DNG12 DXC12 EGY12 EQU12 FAQ12 FKM12 FUI12 GEE12 GOA12 GXW12 HHS12 HRO12 IBK12 ILG12 IVC12 JEY12 JOU12 JYQ12 KIM12 KSI12 LCE12 LMA12 LVW12 MFS12 MPO12 MZK12 NJG12 NTC12 OCY12 OMU12 OWQ12 PGM12 PQI12 QAE12 QKA12 QTW12 RDS12 RNO12 RXK12 SHG12 SRC12 TAY12 TKU12 TUQ12 UEM12 UOI12 UYE12 VIA12 VRW12 WBS12 WLO12 WVK12 C65558 IY65558 SU65558 ACQ65558 AMM65558 AWI65558 BGE65558 BQA65558 BZW65558 CJS65558 CTO65558 DDK65558 DNG65558 DXC65558 EGY65558 EQU65558 FAQ65558 FKM65558 FUI65558 GEE65558 GOA65558 GXW65558 HHS65558 HRO65558 IBK65558 ILG65558 IVC65558 JEY65558 JOU65558 JYQ65558 KIM65558 KSI65558 LCE65558 LMA65558 LVW65558 MFS65558 MPO65558 MZK65558 NJG65558 NTC65558 OCY65558 OMU65558 OWQ65558 PGM65558 PQI65558 QAE65558 QKA65558 QTW65558 RDS65558 RNO65558 RXK65558 SHG65558 SRC65558 TAY65558 TKU65558 TUQ65558 UEM65558 UOI65558 UYE65558 VIA65558 VRW65558 WBS65558 WLO65558 WVK65558 C131094 IY131094 SU131094 ACQ131094 AMM131094 AWI131094 BGE131094 BQA131094 BZW131094 CJS131094 CTO131094 DDK131094 DNG131094 DXC131094 EGY131094 EQU131094 FAQ131094 FKM131094 FUI131094 GEE131094 GOA131094 GXW131094 HHS131094 HRO131094 IBK131094 ILG131094 IVC131094 JEY131094 JOU131094 JYQ131094 KIM131094 KSI131094 LCE131094 LMA131094 LVW131094 MFS131094 MPO131094 MZK131094 NJG131094 NTC131094 OCY131094 OMU131094 OWQ131094 PGM131094 PQI131094 QAE131094 QKA131094 QTW131094 RDS131094 RNO131094 RXK131094 SHG131094 SRC131094 TAY131094 TKU131094 TUQ131094 UEM131094 UOI131094 UYE131094 VIA131094 VRW131094 WBS131094 WLO131094 WVK131094 C196630 IY196630 SU196630 ACQ196630 AMM196630 AWI196630 BGE196630 BQA196630 BZW196630 CJS196630 CTO196630 DDK196630 DNG196630 DXC196630 EGY196630 EQU196630 FAQ196630 FKM196630 FUI196630 GEE196630 GOA196630 GXW196630 HHS196630 HRO196630 IBK196630 ILG196630 IVC196630 JEY196630 JOU196630 JYQ196630 KIM196630 KSI196630 LCE196630 LMA196630 LVW196630 MFS196630 MPO196630 MZK196630 NJG196630 NTC196630 OCY196630 OMU196630 OWQ196630 PGM196630 PQI196630 QAE196630 QKA196630 QTW196630 RDS196630 RNO196630 RXK196630 SHG196630 SRC196630 TAY196630 TKU196630 TUQ196630 UEM196630 UOI196630 UYE196630 VIA196630 VRW196630 WBS196630 WLO196630 WVK196630 C262166 IY262166 SU262166 ACQ262166 AMM262166 AWI262166 BGE262166 BQA262166 BZW262166 CJS262166 CTO262166 DDK262166 DNG262166 DXC262166 EGY262166 EQU262166 FAQ262166 FKM262166 FUI262166 GEE262166 GOA262166 GXW262166 HHS262166 HRO262166 IBK262166 ILG262166 IVC262166 JEY262166 JOU262166 JYQ262166 KIM262166 KSI262166 LCE262166 LMA262166 LVW262166 MFS262166 MPO262166 MZK262166 NJG262166 NTC262166 OCY262166 OMU262166 OWQ262166 PGM262166 PQI262166 QAE262166 QKA262166 QTW262166 RDS262166 RNO262166 RXK262166 SHG262166 SRC262166 TAY262166 TKU262166 TUQ262166 UEM262166 UOI262166 UYE262166 VIA262166 VRW262166 WBS262166 WLO262166 WVK262166 C327702 IY327702 SU327702 ACQ327702 AMM327702 AWI327702 BGE327702 BQA327702 BZW327702 CJS327702 CTO327702 DDK327702 DNG327702 DXC327702 EGY327702 EQU327702 FAQ327702 FKM327702 FUI327702 GEE327702 GOA327702 GXW327702 HHS327702 HRO327702 IBK327702 ILG327702 IVC327702 JEY327702 JOU327702 JYQ327702 KIM327702 KSI327702 LCE327702 LMA327702 LVW327702 MFS327702 MPO327702 MZK327702 NJG327702 NTC327702 OCY327702 OMU327702 OWQ327702 PGM327702 PQI327702 QAE327702 QKA327702 QTW327702 RDS327702 RNO327702 RXK327702 SHG327702 SRC327702 TAY327702 TKU327702 TUQ327702 UEM327702 UOI327702 UYE327702 VIA327702 VRW327702 WBS327702 WLO327702 WVK327702 C393238 IY393238 SU393238 ACQ393238 AMM393238 AWI393238 BGE393238 BQA393238 BZW393238 CJS393238 CTO393238 DDK393238 DNG393238 DXC393238 EGY393238 EQU393238 FAQ393238 FKM393238 FUI393238 GEE393238 GOA393238 GXW393238 HHS393238 HRO393238 IBK393238 ILG393238 IVC393238 JEY393238 JOU393238 JYQ393238 KIM393238 KSI393238 LCE393238 LMA393238 LVW393238 MFS393238 MPO393238 MZK393238 NJG393238 NTC393238 OCY393238 OMU393238 OWQ393238 PGM393238 PQI393238 QAE393238 QKA393238 QTW393238 RDS393238 RNO393238 RXK393238 SHG393238 SRC393238 TAY393238 TKU393238 TUQ393238 UEM393238 UOI393238 UYE393238 VIA393238 VRW393238 WBS393238 WLO393238 WVK393238 C458774 IY458774 SU458774 ACQ458774 AMM458774 AWI458774 BGE458774 BQA458774 BZW458774 CJS458774 CTO458774 DDK458774 DNG458774 DXC458774 EGY458774 EQU458774 FAQ458774 FKM458774 FUI458774 GEE458774 GOA458774 GXW458774 HHS458774 HRO458774 IBK458774 ILG458774 IVC458774 JEY458774 JOU458774 JYQ458774 KIM458774 KSI458774 LCE458774 LMA458774 LVW458774 MFS458774 MPO458774 MZK458774 NJG458774 NTC458774 OCY458774 OMU458774 OWQ458774 PGM458774 PQI458774 QAE458774 QKA458774 QTW458774 RDS458774 RNO458774 RXK458774 SHG458774 SRC458774 TAY458774 TKU458774 TUQ458774 UEM458774 UOI458774 UYE458774 VIA458774 VRW458774 WBS458774 WLO458774 WVK458774 C524310 IY524310 SU524310 ACQ524310 AMM524310 AWI524310 BGE524310 BQA524310 BZW524310 CJS524310 CTO524310 DDK524310 DNG524310 DXC524310 EGY524310 EQU524310 FAQ524310 FKM524310 FUI524310 GEE524310 GOA524310 GXW524310 HHS524310 HRO524310 IBK524310 ILG524310 IVC524310 JEY524310 JOU524310 JYQ524310 KIM524310 KSI524310 LCE524310 LMA524310 LVW524310 MFS524310 MPO524310 MZK524310 NJG524310 NTC524310 OCY524310 OMU524310 OWQ524310 PGM524310 PQI524310 QAE524310 QKA524310 QTW524310 RDS524310 RNO524310 RXK524310 SHG524310 SRC524310 TAY524310 TKU524310 TUQ524310 UEM524310 UOI524310 UYE524310 VIA524310 VRW524310 WBS524310 WLO524310 WVK524310 C589846 IY589846 SU589846 ACQ589846 AMM589846 AWI589846 BGE589846 BQA589846 BZW589846 CJS589846 CTO589846 DDK589846 DNG589846 DXC589846 EGY589846 EQU589846 FAQ589846 FKM589846 FUI589846 GEE589846 GOA589846 GXW589846 HHS589846 HRO589846 IBK589846 ILG589846 IVC589846 JEY589846 JOU589846 JYQ589846 KIM589846 KSI589846 LCE589846 LMA589846 LVW589846 MFS589846 MPO589846 MZK589846 NJG589846 NTC589846 OCY589846 OMU589846 OWQ589846 PGM589846 PQI589846 QAE589846 QKA589846 QTW589846 RDS589846 RNO589846 RXK589846 SHG589846 SRC589846 TAY589846 TKU589846 TUQ589846 UEM589846 UOI589846 UYE589846 VIA589846 VRW589846 WBS589846 WLO589846 WVK589846 C655382 IY655382 SU655382 ACQ655382 AMM655382 AWI655382 BGE655382 BQA655382 BZW655382 CJS655382 CTO655382 DDK655382 DNG655382 DXC655382 EGY655382 EQU655382 FAQ655382 FKM655382 FUI655382 GEE655382 GOA655382 GXW655382 HHS655382 HRO655382 IBK655382 ILG655382 IVC655382 JEY655382 JOU655382 JYQ655382 KIM655382 KSI655382 LCE655382 LMA655382 LVW655382 MFS655382 MPO655382 MZK655382 NJG655382 NTC655382 OCY655382 OMU655382 OWQ655382 PGM655382 PQI655382 QAE655382 QKA655382 QTW655382 RDS655382 RNO655382 RXK655382 SHG655382 SRC655382 TAY655382 TKU655382 TUQ655382 UEM655382 UOI655382 UYE655382 VIA655382 VRW655382 WBS655382 WLO655382 WVK655382 C720918 IY720918 SU720918 ACQ720918 AMM720918 AWI720918 BGE720918 BQA720918 BZW720918 CJS720918 CTO720918 DDK720918 DNG720918 DXC720918 EGY720918 EQU720918 FAQ720918 FKM720918 FUI720918 GEE720918 GOA720918 GXW720918 HHS720918 HRO720918 IBK720918 ILG720918 IVC720918 JEY720918 JOU720918 JYQ720918 KIM720918 KSI720918 LCE720918 LMA720918 LVW720918 MFS720918 MPO720918 MZK720918 NJG720918 NTC720918 OCY720918 OMU720918 OWQ720918 PGM720918 PQI720918 QAE720918 QKA720918 QTW720918 RDS720918 RNO720918 RXK720918 SHG720918 SRC720918 TAY720918 TKU720918 TUQ720918 UEM720918 UOI720918 UYE720918 VIA720918 VRW720918 WBS720918 WLO720918 WVK720918 C786454 IY786454 SU786454 ACQ786454 AMM786454 AWI786454 BGE786454 BQA786454 BZW786454 CJS786454 CTO786454 DDK786454 DNG786454 DXC786454 EGY786454 EQU786454 FAQ786454 FKM786454 FUI786454 GEE786454 GOA786454 GXW786454 HHS786454 HRO786454 IBK786454 ILG786454 IVC786454 JEY786454 JOU786454 JYQ786454 KIM786454 KSI786454 LCE786454 LMA786454 LVW786454 MFS786454 MPO786454 MZK786454 NJG786454 NTC786454 OCY786454 OMU786454 OWQ786454 PGM786454 PQI786454 QAE786454 QKA786454 QTW786454 RDS786454 RNO786454 RXK786454 SHG786454 SRC786454 TAY786454 TKU786454 TUQ786454 UEM786454 UOI786454 UYE786454 VIA786454 VRW786454 WBS786454 WLO786454 WVK786454 C851990 IY851990 SU851990 ACQ851990 AMM851990 AWI851990 BGE851990 BQA851990 BZW851990 CJS851990 CTO851990 DDK851990 DNG851990 DXC851990 EGY851990 EQU851990 FAQ851990 FKM851990 FUI851990 GEE851990 GOA851990 GXW851990 HHS851990 HRO851990 IBK851990 ILG851990 IVC851990 JEY851990 JOU851990 JYQ851990 KIM851990 KSI851990 LCE851990 LMA851990 LVW851990 MFS851990 MPO851990 MZK851990 NJG851990 NTC851990 OCY851990 OMU851990 OWQ851990 PGM851990 PQI851990 QAE851990 QKA851990 QTW851990 RDS851990 RNO851990 RXK851990 SHG851990 SRC851990 TAY851990 TKU851990 TUQ851990 UEM851990 UOI851990 UYE851990 VIA851990 VRW851990 WBS851990 WLO851990 WVK851990 C917526 IY917526 SU917526 ACQ917526 AMM917526 AWI917526 BGE917526 BQA917526 BZW917526 CJS917526 CTO917526 DDK917526 DNG917526 DXC917526 EGY917526 EQU917526 FAQ917526 FKM917526 FUI917526 GEE917526 GOA917526 GXW917526 HHS917526 HRO917526 IBK917526 ILG917526 IVC917526 JEY917526 JOU917526 JYQ917526 KIM917526 KSI917526 LCE917526 LMA917526 LVW917526 MFS917526 MPO917526 MZK917526 NJG917526 NTC917526 OCY917526 OMU917526 OWQ917526 PGM917526 PQI917526 QAE917526 QKA917526 QTW917526 RDS917526 RNO917526 RXK917526 SHG917526 SRC917526 TAY917526 TKU917526 TUQ917526 UEM917526 UOI917526 UYE917526 VIA917526 VRW917526 WBS917526 WLO917526 WVK917526 C983062 IY983062 SU983062 ACQ983062 AMM983062 AWI983062 BGE983062 BQA983062 BZW983062 CJS983062 CTO983062 DDK983062 DNG983062 DXC983062 EGY983062 EQU983062 FAQ983062 FKM983062 FUI983062 GEE983062 GOA983062 GXW983062 HHS983062 HRO983062 IBK983062 ILG983062 IVC983062 JEY983062 JOU983062 JYQ983062 KIM983062 KSI983062 LCE983062 LMA983062 LVW983062 MFS983062 MPO983062 MZK983062 NJG983062 NTC983062 OCY983062 OMU983062 OWQ983062 PGM983062 PQI983062 QAE983062 QKA983062 QTW983062 RDS983062 RNO983062 RXK983062 SHG983062 SRC983062 TAY983062 TKU983062 TUQ983062 UEM983062 UOI983062 UYE983062 VIA983062 VRW983062 WBS983062 WLO983062" xr:uid="{00000000-0002-0000-0200-000000000000}">
      <formula1>$E$11:$E$12</formula1>
    </dataValidation>
    <dataValidation type="list" allowBlank="1" showInputMessage="1" showErrorMessage="1" sqref="WVK983060 IY6:IY10 SU6:SU10 ACQ6:ACQ10 AMM6:AMM10 AWI6:AWI10 BGE6:BGE10 BQA6:BQA10 BZW6:BZW10 CJS6:CJS10 CTO6:CTO10 DDK6:DDK10 DNG6:DNG10 DXC6:DXC10 EGY6:EGY10 EQU6:EQU10 FAQ6:FAQ10 FKM6:FKM10 FUI6:FUI10 GEE6:GEE10 GOA6:GOA10 GXW6:GXW10 HHS6:HHS10 HRO6:HRO10 IBK6:IBK10 ILG6:ILG10 IVC6:IVC10 JEY6:JEY10 JOU6:JOU10 JYQ6:JYQ10 KIM6:KIM10 KSI6:KSI10 LCE6:LCE10 LMA6:LMA10 LVW6:LVW10 MFS6:MFS10 MPO6:MPO10 MZK6:MZK10 NJG6:NJG10 NTC6:NTC10 OCY6:OCY10 OMU6:OMU10 OWQ6:OWQ10 PGM6:PGM10 PQI6:PQI10 QAE6:QAE10 QKA6:QKA10 QTW6:QTW10 RDS6:RDS10 RNO6:RNO10 RXK6:RXK10 SHG6:SHG10 SRC6:SRC10 TAY6:TAY10 TKU6:TKU10 TUQ6:TUQ10 UEM6:UEM10 UOI6:UOI10 UYE6:UYE10 VIA6:VIA10 VRW6:VRW10 WBS6:WBS10 WLO6:WLO10 WVK6:WVK10 C65556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C131092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C196628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C262164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C327700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C393236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C458772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C524308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C589844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C655380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C720916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C786452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C851988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C917524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C983060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xr:uid="{00000000-0002-0000-0200-000001000000}">
      <formula1>$E$2:$E$5</formula1>
    </dataValidation>
    <dataValidation type="date" allowBlank="1" showInputMessage="1" showErrorMessage="1" error="Enter date in dd-mmm-yy format. Example 01-oct-10" sqref="WVK983085 IY45 SU45 ACQ45 AMM45 AWI45 BGE45 BQA45 BZW45 CJS45 CTO45 DDK45 DNG45 DXC45 EGY45 EQU45 FAQ45 FKM45 FUI45 GEE45 GOA45 GXW45 HHS45 HRO45 IBK45 ILG45 IVC45 JEY45 JOU45 JYQ45 KIM45 KSI45 LCE45 LMA45 LVW45 MFS45 MPO45 MZK45 NJG45 NTC45 OCY45 OMU45 OWQ45 PGM45 PQI45 QAE45 QKA45 QTW45 RDS45 RNO45 RXK45 SHG45 SRC45 TAY45 TKU45 TUQ45 UEM45 UOI45 UYE45 VIA45 VRW45 WBS45 WLO45 WVK45 C65581 IY65581 SU65581 ACQ65581 AMM65581 AWI65581 BGE65581 BQA65581 BZW65581 CJS65581 CTO65581 DDK65581 DNG65581 DXC65581 EGY65581 EQU65581 FAQ65581 FKM65581 FUI65581 GEE65581 GOA65581 GXW65581 HHS65581 HRO65581 IBK65581 ILG65581 IVC65581 JEY65581 JOU65581 JYQ65581 KIM65581 KSI65581 LCE65581 LMA65581 LVW65581 MFS65581 MPO65581 MZK65581 NJG65581 NTC65581 OCY65581 OMU65581 OWQ65581 PGM65581 PQI65581 QAE65581 QKA65581 QTW65581 RDS65581 RNO65581 RXK65581 SHG65581 SRC65581 TAY65581 TKU65581 TUQ65581 UEM65581 UOI65581 UYE65581 VIA65581 VRW65581 WBS65581 WLO65581 WVK65581 C131117 IY131117 SU131117 ACQ131117 AMM131117 AWI131117 BGE131117 BQA131117 BZW131117 CJS131117 CTO131117 DDK131117 DNG131117 DXC131117 EGY131117 EQU131117 FAQ131117 FKM131117 FUI131117 GEE131117 GOA131117 GXW131117 HHS131117 HRO131117 IBK131117 ILG131117 IVC131117 JEY131117 JOU131117 JYQ131117 KIM131117 KSI131117 LCE131117 LMA131117 LVW131117 MFS131117 MPO131117 MZK131117 NJG131117 NTC131117 OCY131117 OMU131117 OWQ131117 PGM131117 PQI131117 QAE131117 QKA131117 QTW131117 RDS131117 RNO131117 RXK131117 SHG131117 SRC131117 TAY131117 TKU131117 TUQ131117 UEM131117 UOI131117 UYE131117 VIA131117 VRW131117 WBS131117 WLO131117 WVK131117 C196653 IY196653 SU196653 ACQ196653 AMM196653 AWI196653 BGE196653 BQA196653 BZW196653 CJS196653 CTO196653 DDK196653 DNG196653 DXC196653 EGY196653 EQU196653 FAQ196653 FKM196653 FUI196653 GEE196653 GOA196653 GXW196653 HHS196653 HRO196653 IBK196653 ILG196653 IVC196653 JEY196653 JOU196653 JYQ196653 KIM196653 KSI196653 LCE196653 LMA196653 LVW196653 MFS196653 MPO196653 MZK196653 NJG196653 NTC196653 OCY196653 OMU196653 OWQ196653 PGM196653 PQI196653 QAE196653 QKA196653 QTW196653 RDS196653 RNO196653 RXK196653 SHG196653 SRC196653 TAY196653 TKU196653 TUQ196653 UEM196653 UOI196653 UYE196653 VIA196653 VRW196653 WBS196653 WLO196653 WVK196653 C262189 IY262189 SU262189 ACQ262189 AMM262189 AWI262189 BGE262189 BQA262189 BZW262189 CJS262189 CTO262189 DDK262189 DNG262189 DXC262189 EGY262189 EQU262189 FAQ262189 FKM262189 FUI262189 GEE262189 GOA262189 GXW262189 HHS262189 HRO262189 IBK262189 ILG262189 IVC262189 JEY262189 JOU262189 JYQ262189 KIM262189 KSI262189 LCE262189 LMA262189 LVW262189 MFS262189 MPO262189 MZK262189 NJG262189 NTC262189 OCY262189 OMU262189 OWQ262189 PGM262189 PQI262189 QAE262189 QKA262189 QTW262189 RDS262189 RNO262189 RXK262189 SHG262189 SRC262189 TAY262189 TKU262189 TUQ262189 UEM262189 UOI262189 UYE262189 VIA262189 VRW262189 WBS262189 WLO262189 WVK262189 C327725 IY327725 SU327725 ACQ327725 AMM327725 AWI327725 BGE327725 BQA327725 BZW327725 CJS327725 CTO327725 DDK327725 DNG327725 DXC327725 EGY327725 EQU327725 FAQ327725 FKM327725 FUI327725 GEE327725 GOA327725 GXW327725 HHS327725 HRO327725 IBK327725 ILG327725 IVC327725 JEY327725 JOU327725 JYQ327725 KIM327725 KSI327725 LCE327725 LMA327725 LVW327725 MFS327725 MPO327725 MZK327725 NJG327725 NTC327725 OCY327725 OMU327725 OWQ327725 PGM327725 PQI327725 QAE327725 QKA327725 QTW327725 RDS327725 RNO327725 RXK327725 SHG327725 SRC327725 TAY327725 TKU327725 TUQ327725 UEM327725 UOI327725 UYE327725 VIA327725 VRW327725 WBS327725 WLO327725 WVK327725 C393261 IY393261 SU393261 ACQ393261 AMM393261 AWI393261 BGE393261 BQA393261 BZW393261 CJS393261 CTO393261 DDK393261 DNG393261 DXC393261 EGY393261 EQU393261 FAQ393261 FKM393261 FUI393261 GEE393261 GOA393261 GXW393261 HHS393261 HRO393261 IBK393261 ILG393261 IVC393261 JEY393261 JOU393261 JYQ393261 KIM393261 KSI393261 LCE393261 LMA393261 LVW393261 MFS393261 MPO393261 MZK393261 NJG393261 NTC393261 OCY393261 OMU393261 OWQ393261 PGM393261 PQI393261 QAE393261 QKA393261 QTW393261 RDS393261 RNO393261 RXK393261 SHG393261 SRC393261 TAY393261 TKU393261 TUQ393261 UEM393261 UOI393261 UYE393261 VIA393261 VRW393261 WBS393261 WLO393261 WVK393261 C458797 IY458797 SU458797 ACQ458797 AMM458797 AWI458797 BGE458797 BQA458797 BZW458797 CJS458797 CTO458797 DDK458797 DNG458797 DXC458797 EGY458797 EQU458797 FAQ458797 FKM458797 FUI458797 GEE458797 GOA458797 GXW458797 HHS458797 HRO458797 IBK458797 ILG458797 IVC458797 JEY458797 JOU458797 JYQ458797 KIM458797 KSI458797 LCE458797 LMA458797 LVW458797 MFS458797 MPO458797 MZK458797 NJG458797 NTC458797 OCY458797 OMU458797 OWQ458797 PGM458797 PQI458797 QAE458797 QKA458797 QTW458797 RDS458797 RNO458797 RXK458797 SHG458797 SRC458797 TAY458797 TKU458797 TUQ458797 UEM458797 UOI458797 UYE458797 VIA458797 VRW458797 WBS458797 WLO458797 WVK458797 C524333 IY524333 SU524333 ACQ524333 AMM524333 AWI524333 BGE524333 BQA524333 BZW524333 CJS524333 CTO524333 DDK524333 DNG524333 DXC524333 EGY524333 EQU524333 FAQ524333 FKM524333 FUI524333 GEE524333 GOA524333 GXW524333 HHS524333 HRO524333 IBK524333 ILG524333 IVC524333 JEY524333 JOU524333 JYQ524333 KIM524333 KSI524333 LCE524333 LMA524333 LVW524333 MFS524333 MPO524333 MZK524333 NJG524333 NTC524333 OCY524333 OMU524333 OWQ524333 PGM524333 PQI524333 QAE524333 QKA524333 QTW524333 RDS524333 RNO524333 RXK524333 SHG524333 SRC524333 TAY524333 TKU524333 TUQ524333 UEM524333 UOI524333 UYE524333 VIA524333 VRW524333 WBS524333 WLO524333 WVK524333 C589869 IY589869 SU589869 ACQ589869 AMM589869 AWI589869 BGE589869 BQA589869 BZW589869 CJS589869 CTO589869 DDK589869 DNG589869 DXC589869 EGY589869 EQU589869 FAQ589869 FKM589869 FUI589869 GEE589869 GOA589869 GXW589869 HHS589869 HRO589869 IBK589869 ILG589869 IVC589869 JEY589869 JOU589869 JYQ589869 KIM589869 KSI589869 LCE589869 LMA589869 LVW589869 MFS589869 MPO589869 MZK589869 NJG589869 NTC589869 OCY589869 OMU589869 OWQ589869 PGM589869 PQI589869 QAE589869 QKA589869 QTW589869 RDS589869 RNO589869 RXK589869 SHG589869 SRC589869 TAY589869 TKU589869 TUQ589869 UEM589869 UOI589869 UYE589869 VIA589869 VRW589869 WBS589869 WLO589869 WVK589869 C655405 IY655405 SU655405 ACQ655405 AMM655405 AWI655405 BGE655405 BQA655405 BZW655405 CJS655405 CTO655405 DDK655405 DNG655405 DXC655405 EGY655405 EQU655405 FAQ655405 FKM655405 FUI655405 GEE655405 GOA655405 GXW655405 HHS655405 HRO655405 IBK655405 ILG655405 IVC655405 JEY655405 JOU655405 JYQ655405 KIM655405 KSI655405 LCE655405 LMA655405 LVW655405 MFS655405 MPO655405 MZK655405 NJG655405 NTC655405 OCY655405 OMU655405 OWQ655405 PGM655405 PQI655405 QAE655405 QKA655405 QTW655405 RDS655405 RNO655405 RXK655405 SHG655405 SRC655405 TAY655405 TKU655405 TUQ655405 UEM655405 UOI655405 UYE655405 VIA655405 VRW655405 WBS655405 WLO655405 WVK655405 C720941 IY720941 SU720941 ACQ720941 AMM720941 AWI720941 BGE720941 BQA720941 BZW720941 CJS720941 CTO720941 DDK720941 DNG720941 DXC720941 EGY720941 EQU720941 FAQ720941 FKM720941 FUI720941 GEE720941 GOA720941 GXW720941 HHS720941 HRO720941 IBK720941 ILG720941 IVC720941 JEY720941 JOU720941 JYQ720941 KIM720941 KSI720941 LCE720941 LMA720941 LVW720941 MFS720941 MPO720941 MZK720941 NJG720941 NTC720941 OCY720941 OMU720941 OWQ720941 PGM720941 PQI720941 QAE720941 QKA720941 QTW720941 RDS720941 RNO720941 RXK720941 SHG720941 SRC720941 TAY720941 TKU720941 TUQ720941 UEM720941 UOI720941 UYE720941 VIA720941 VRW720941 WBS720941 WLO720941 WVK720941 C786477 IY786477 SU786477 ACQ786477 AMM786477 AWI786477 BGE786477 BQA786477 BZW786477 CJS786477 CTO786477 DDK786477 DNG786477 DXC786477 EGY786477 EQU786477 FAQ786477 FKM786477 FUI786477 GEE786477 GOA786477 GXW786477 HHS786477 HRO786477 IBK786477 ILG786477 IVC786477 JEY786477 JOU786477 JYQ786477 KIM786477 KSI786477 LCE786477 LMA786477 LVW786477 MFS786477 MPO786477 MZK786477 NJG786477 NTC786477 OCY786477 OMU786477 OWQ786477 PGM786477 PQI786477 QAE786477 QKA786477 QTW786477 RDS786477 RNO786477 RXK786477 SHG786477 SRC786477 TAY786477 TKU786477 TUQ786477 UEM786477 UOI786477 UYE786477 VIA786477 VRW786477 WBS786477 WLO786477 WVK786477 C852013 IY852013 SU852013 ACQ852013 AMM852013 AWI852013 BGE852013 BQA852013 BZW852013 CJS852013 CTO852013 DDK852013 DNG852013 DXC852013 EGY852013 EQU852013 FAQ852013 FKM852013 FUI852013 GEE852013 GOA852013 GXW852013 HHS852013 HRO852013 IBK852013 ILG852013 IVC852013 JEY852013 JOU852013 JYQ852013 KIM852013 KSI852013 LCE852013 LMA852013 LVW852013 MFS852013 MPO852013 MZK852013 NJG852013 NTC852013 OCY852013 OMU852013 OWQ852013 PGM852013 PQI852013 QAE852013 QKA852013 QTW852013 RDS852013 RNO852013 RXK852013 SHG852013 SRC852013 TAY852013 TKU852013 TUQ852013 UEM852013 UOI852013 UYE852013 VIA852013 VRW852013 WBS852013 WLO852013 WVK852013 C917549 IY917549 SU917549 ACQ917549 AMM917549 AWI917549 BGE917549 BQA917549 BZW917549 CJS917549 CTO917549 DDK917549 DNG917549 DXC917549 EGY917549 EQU917549 FAQ917549 FKM917549 FUI917549 GEE917549 GOA917549 GXW917549 HHS917549 HRO917549 IBK917549 ILG917549 IVC917549 JEY917549 JOU917549 JYQ917549 KIM917549 KSI917549 LCE917549 LMA917549 LVW917549 MFS917549 MPO917549 MZK917549 NJG917549 NTC917549 OCY917549 OMU917549 OWQ917549 PGM917549 PQI917549 QAE917549 QKA917549 QTW917549 RDS917549 RNO917549 RXK917549 SHG917549 SRC917549 TAY917549 TKU917549 TUQ917549 UEM917549 UOI917549 UYE917549 VIA917549 VRW917549 WBS917549 WLO917549 WVK917549 C983085 IY983085 SU983085 ACQ983085 AMM983085 AWI983085 BGE983085 BQA983085 BZW983085 CJS983085 CTO983085 DDK983085 DNG983085 DXC983085 EGY983085 EQU983085 FAQ983085 FKM983085 FUI983085 GEE983085 GOA983085 GXW983085 HHS983085 HRO983085 IBK983085 ILG983085 IVC983085 JEY983085 JOU983085 JYQ983085 KIM983085 KSI983085 LCE983085 LMA983085 LVW983085 MFS983085 MPO983085 MZK983085 NJG983085 NTC983085 OCY983085 OMU983085 OWQ983085 PGM983085 PQI983085 QAE983085 QKA983085 QTW983085 RDS983085 RNO983085 RXK983085 SHG983085 SRC983085 TAY983085 TKU983085 TUQ983085 UEM983085 UOI983085 UYE983085 VIA983085 VRW983085 WBS983085 WLO983085" xr:uid="{00000000-0002-0000-0200-000002000000}">
      <formula1>AA40</formula1>
      <formula2>AA42</formula2>
    </dataValidation>
    <dataValidation type="list" allowBlank="1" showInputMessage="1" showErrorMessage="1" sqref="C12" xr:uid="{00000000-0002-0000-0200-000003000000}">
      <formula1>"YES, NO"</formula1>
    </dataValidation>
    <dataValidation type="list" allowBlank="1" showInputMessage="1" showErrorMessage="1" sqref="C8" xr:uid="{00000000-0002-0000-0200-000004000000}">
      <formula1>"1,2 or more"</formula1>
    </dataValidation>
    <dataValidation type="list" allowBlank="1" showInputMessage="1" showErrorMessage="1" sqref="C7" xr:uid="{00000000-0002-0000-0200-000005000000}">
      <formula1>"Sole Bidder,Qualified Licensee of a Qualified Manufacturer"</formula1>
    </dataValidation>
  </dataValidations>
  <pageMargins left="0.86" right="0.32" top="0.71" bottom="0.31" header="0.54" footer="0.19"/>
  <pageSetup scale="78" orientation="portrait" r:id="rId9"/>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FW1165"/>
  <sheetViews>
    <sheetView showGridLines="0" view="pageBreakPreview" topLeftCell="A4" zoomScaleNormal="80" zoomScaleSheetLayoutView="100" workbookViewId="0">
      <selection activeCell="C21" sqref="C21"/>
    </sheetView>
  </sheetViews>
  <sheetFormatPr defaultColWidth="9.140625" defaultRowHeight="16.5" customHeight="1"/>
  <cols>
    <col min="1" max="1" width="13" style="393" customWidth="1"/>
    <col min="2" max="2" width="44" style="394" customWidth="1"/>
    <col min="3" max="3" width="11.85546875" style="393" customWidth="1"/>
    <col min="4" max="4" width="16.5703125" style="393" customWidth="1"/>
    <col min="5" max="5" width="7.7109375" style="393" customWidth="1"/>
    <col min="6" max="6" width="8" style="393" customWidth="1"/>
    <col min="7" max="7" width="8" style="393" hidden="1" customWidth="1"/>
    <col min="8" max="8" width="21.140625" style="434" customWidth="1"/>
    <col min="9" max="9" width="41.140625" style="435" customWidth="1"/>
    <col min="10" max="10" width="13.7109375" style="435" hidden="1" customWidth="1"/>
    <col min="11" max="11" width="15.42578125" style="435" hidden="1" customWidth="1"/>
    <col min="12" max="12" width="8.5703125" style="418" hidden="1" customWidth="1"/>
    <col min="13" max="13" width="8.42578125" style="397" customWidth="1"/>
    <col min="14" max="14" width="10.85546875" style="398" customWidth="1"/>
    <col min="15" max="15" width="10.85546875" style="702" customWidth="1"/>
    <col min="16" max="17" width="10.85546875" style="702" hidden="1" customWidth="1"/>
    <col min="18" max="54" width="10.85546875" style="702" customWidth="1"/>
    <col min="55" max="55" width="11.42578125" style="702" customWidth="1"/>
    <col min="56" max="16384" width="9.140625" style="702"/>
  </cols>
  <sheetData>
    <row r="1" spans="1:179" s="392" customFormat="1" ht="20.45" customHeight="1">
      <c r="A1" s="1000" t="str">
        <f>Cover!B3</f>
        <v>SPEC. NO.:  CC/NT/G-COND/DOM/A02/25/01011</v>
      </c>
      <c r="B1" s="1001"/>
      <c r="C1" s="953"/>
      <c r="D1" s="953"/>
      <c r="E1" s="953"/>
      <c r="F1" s="953"/>
      <c r="G1" s="953"/>
      <c r="H1" s="954"/>
      <c r="I1" s="955" t="s">
        <v>357</v>
      </c>
      <c r="J1" s="1004"/>
      <c r="K1" s="1004"/>
      <c r="L1" s="389"/>
      <c r="M1" s="390"/>
      <c r="N1" s="391"/>
    </row>
    <row r="2" spans="1:179" ht="16.5" customHeight="1">
      <c r="A2" s="956"/>
      <c r="H2" s="395"/>
      <c r="I2" s="957"/>
      <c r="L2" s="396"/>
    </row>
    <row r="3" spans="1:179" ht="54" customHeight="1">
      <c r="A3" s="1114" t="str">
        <f>Cover!B2</f>
        <v>Conductor Package CD02 for supply of balance quantity of ACSR MOOSE Conductor for part of Diding – Dhalkebar – Bathnaha Transmission Line corresponding to Tower Package- TW02 associated with Arun-3 HEP in Nepal under Consultancy services to SAPDC.</v>
      </c>
      <c r="B3" s="1115"/>
      <c r="C3" s="1115"/>
      <c r="D3" s="1115"/>
      <c r="E3" s="1115"/>
      <c r="F3" s="1115"/>
      <c r="G3" s="1115"/>
      <c r="H3" s="1115"/>
      <c r="I3" s="1116"/>
      <c r="J3" s="1002"/>
      <c r="K3" s="1002"/>
      <c r="L3" s="396"/>
    </row>
    <row r="4" spans="1:179" s="403" customFormat="1" ht="15" customHeight="1">
      <c r="A4" s="958"/>
      <c r="B4" s="400"/>
      <c r="C4" s="399"/>
      <c r="D4" s="399"/>
      <c r="E4" s="399"/>
      <c r="F4" s="399"/>
      <c r="G4" s="399"/>
      <c r="H4" s="401"/>
      <c r="I4" s="959"/>
      <c r="J4" s="1005"/>
      <c r="K4" s="1005"/>
      <c r="L4" s="396"/>
      <c r="M4" s="397"/>
      <c r="N4" s="402"/>
    </row>
    <row r="5" spans="1:179" s="406" customFormat="1" ht="21.6" customHeight="1">
      <c r="A5" s="1117" t="s">
        <v>113</v>
      </c>
      <c r="B5" s="1118"/>
      <c r="C5" s="1118"/>
      <c r="D5" s="1118"/>
      <c r="E5" s="1118"/>
      <c r="F5" s="1118"/>
      <c r="G5" s="1118"/>
      <c r="H5" s="1118"/>
      <c r="I5" s="1119"/>
      <c r="J5" s="1003"/>
      <c r="K5" s="1003"/>
      <c r="L5" s="404"/>
      <c r="M5" s="405"/>
      <c r="N5" s="405"/>
      <c r="O5" s="405"/>
      <c r="P5" s="405"/>
      <c r="Q5" s="405"/>
      <c r="R5" s="405"/>
      <c r="S5" s="405"/>
      <c r="T5" s="405"/>
      <c r="U5" s="405"/>
      <c r="V5" s="405"/>
      <c r="W5" s="405"/>
      <c r="X5" s="405"/>
      <c r="Y5" s="405"/>
      <c r="Z5" s="405"/>
      <c r="AA5" s="405"/>
      <c r="AB5" s="405"/>
      <c r="AC5" s="405"/>
      <c r="AD5" s="405"/>
      <c r="AE5" s="405"/>
      <c r="AF5" s="405"/>
      <c r="AG5" s="405"/>
      <c r="AH5" s="405"/>
      <c r="AI5" s="405"/>
      <c r="AJ5" s="405"/>
      <c r="AK5" s="405"/>
      <c r="AL5" s="405"/>
      <c r="AM5" s="405"/>
      <c r="AN5" s="405"/>
      <c r="AO5" s="405"/>
      <c r="AP5" s="405"/>
      <c r="AQ5" s="405"/>
      <c r="AR5" s="405"/>
      <c r="AS5" s="405"/>
      <c r="AT5" s="405"/>
      <c r="AU5" s="405"/>
      <c r="AV5" s="405"/>
      <c r="AW5" s="405"/>
      <c r="AX5" s="405"/>
      <c r="AY5" s="405"/>
      <c r="AZ5" s="405"/>
      <c r="BA5" s="405"/>
      <c r="BB5" s="405"/>
      <c r="BC5" s="405"/>
      <c r="BD5" s="405"/>
      <c r="BE5" s="405"/>
      <c r="BF5" s="405"/>
      <c r="BG5" s="405"/>
      <c r="BH5" s="405"/>
      <c r="BI5" s="405"/>
      <c r="BJ5" s="405"/>
      <c r="BK5" s="405"/>
      <c r="BL5" s="405"/>
      <c r="BM5" s="405"/>
      <c r="BN5" s="405"/>
      <c r="BO5" s="405"/>
      <c r="BP5" s="405"/>
      <c r="BQ5" s="405"/>
      <c r="BR5" s="405"/>
      <c r="BS5" s="405"/>
      <c r="BT5" s="405"/>
      <c r="BU5" s="405"/>
      <c r="BV5" s="405"/>
      <c r="BW5" s="405"/>
      <c r="BX5" s="405"/>
      <c r="BY5" s="405"/>
      <c r="BZ5" s="405"/>
      <c r="CA5" s="405"/>
      <c r="CB5" s="405"/>
      <c r="CC5" s="405"/>
      <c r="CD5" s="405"/>
      <c r="CE5" s="405"/>
      <c r="CF5" s="405"/>
      <c r="CG5" s="405"/>
      <c r="CH5" s="405"/>
      <c r="CI5" s="405"/>
      <c r="CJ5" s="405"/>
      <c r="CK5" s="405"/>
      <c r="CL5" s="405"/>
      <c r="CM5" s="405"/>
      <c r="CN5" s="405"/>
      <c r="CO5" s="405"/>
      <c r="CP5" s="405"/>
      <c r="CQ5" s="405"/>
      <c r="CR5" s="405"/>
      <c r="CS5" s="405"/>
      <c r="CT5" s="405"/>
      <c r="CU5" s="405"/>
      <c r="CV5" s="405"/>
      <c r="CW5" s="405"/>
      <c r="CX5" s="405"/>
      <c r="CY5" s="405"/>
      <c r="CZ5" s="405"/>
      <c r="DA5" s="405"/>
      <c r="DB5" s="405"/>
      <c r="DC5" s="405"/>
      <c r="DD5" s="405"/>
      <c r="DE5" s="405"/>
      <c r="DF5" s="405"/>
      <c r="DG5" s="405"/>
      <c r="DH5" s="405"/>
      <c r="DI5" s="405"/>
      <c r="DJ5" s="405"/>
      <c r="DK5" s="405"/>
      <c r="DL5" s="405"/>
      <c r="DM5" s="405"/>
      <c r="DN5" s="405"/>
      <c r="DO5" s="405"/>
      <c r="DP5" s="405"/>
      <c r="DQ5" s="405"/>
      <c r="DR5" s="405"/>
      <c r="DS5" s="405"/>
      <c r="DT5" s="405"/>
      <c r="DU5" s="405"/>
      <c r="DV5" s="405"/>
      <c r="DW5" s="405"/>
      <c r="DX5" s="405"/>
      <c r="DY5" s="405"/>
      <c r="DZ5" s="405"/>
      <c r="EA5" s="405"/>
      <c r="EB5" s="405"/>
      <c r="EC5" s="405"/>
      <c r="ED5" s="405"/>
      <c r="EE5" s="405"/>
      <c r="EF5" s="405"/>
      <c r="EG5" s="405"/>
      <c r="EH5" s="405"/>
      <c r="EI5" s="405"/>
      <c r="EJ5" s="405"/>
      <c r="EK5" s="405"/>
      <c r="EL5" s="405"/>
      <c r="EM5" s="405"/>
      <c r="EN5" s="405"/>
      <c r="EO5" s="405"/>
      <c r="EP5" s="405"/>
      <c r="EQ5" s="405"/>
      <c r="ER5" s="405"/>
      <c r="ES5" s="405"/>
      <c r="ET5" s="405"/>
      <c r="EU5" s="405"/>
      <c r="EV5" s="405"/>
      <c r="EW5" s="405"/>
      <c r="EX5" s="405"/>
      <c r="EY5" s="405"/>
      <c r="EZ5" s="405"/>
      <c r="FA5" s="405"/>
      <c r="FB5" s="405"/>
      <c r="FC5" s="405"/>
      <c r="FD5" s="405"/>
      <c r="FE5" s="405"/>
      <c r="FF5" s="405"/>
      <c r="FG5" s="405"/>
      <c r="FH5" s="405"/>
      <c r="FI5" s="405"/>
      <c r="FJ5" s="405"/>
      <c r="FK5" s="405"/>
      <c r="FL5" s="405"/>
      <c r="FM5" s="405"/>
      <c r="FN5" s="405"/>
      <c r="FO5" s="405"/>
      <c r="FP5" s="405"/>
      <c r="FQ5" s="405"/>
      <c r="FR5" s="405"/>
      <c r="FS5" s="405"/>
      <c r="FT5" s="405"/>
      <c r="FU5" s="405"/>
      <c r="FV5" s="405"/>
      <c r="FW5" s="405"/>
    </row>
    <row r="6" spans="1:179" s="408" customFormat="1" ht="21.75" customHeight="1">
      <c r="A6" s="960" t="str">
        <f>"Bidder’s Name and Address (" &amp; MID('Name of Bidder'!B10,9, 22) &amp; ") :"</f>
        <v>Bidder’s Name and Address (Qualified Licensee) :</v>
      </c>
      <c r="B6" s="182"/>
      <c r="C6" s="407"/>
      <c r="D6" s="407"/>
      <c r="E6" s="407"/>
      <c r="F6" s="407"/>
      <c r="G6" s="407"/>
      <c r="I6" s="961" t="s">
        <v>20</v>
      </c>
      <c r="J6" s="1006"/>
      <c r="K6" s="1006"/>
      <c r="L6" s="396"/>
      <c r="M6" s="397"/>
      <c r="N6" s="398"/>
      <c r="O6" s="702"/>
      <c r="P6" s="702"/>
      <c r="Q6" s="702"/>
      <c r="R6" s="702"/>
      <c r="S6" s="702"/>
      <c r="T6" s="702"/>
      <c r="U6" s="702"/>
      <c r="V6" s="702"/>
      <c r="W6" s="702"/>
      <c r="X6" s="702"/>
      <c r="Y6" s="702"/>
      <c r="Z6" s="702"/>
      <c r="AA6" s="702"/>
      <c r="AB6" s="702"/>
      <c r="AC6" s="702"/>
      <c r="AD6" s="702"/>
      <c r="AE6" s="702"/>
      <c r="AF6" s="702"/>
      <c r="AG6" s="702"/>
      <c r="AH6" s="702"/>
      <c r="AI6" s="702"/>
      <c r="AJ6" s="702"/>
      <c r="AK6" s="702"/>
      <c r="AL6" s="702"/>
      <c r="AM6" s="702"/>
      <c r="AN6" s="702"/>
      <c r="AO6" s="702"/>
      <c r="AP6" s="702"/>
      <c r="AQ6" s="702"/>
      <c r="AR6" s="702"/>
      <c r="AS6" s="702"/>
      <c r="AT6" s="702"/>
      <c r="AU6" s="702"/>
      <c r="AV6" s="702"/>
      <c r="AW6" s="702"/>
      <c r="AX6" s="702"/>
      <c r="AY6" s="702"/>
      <c r="AZ6" s="702"/>
      <c r="BA6" s="702"/>
      <c r="BB6" s="702"/>
      <c r="BC6" s="702"/>
      <c r="BD6" s="702"/>
      <c r="BE6" s="702"/>
      <c r="BF6" s="702"/>
      <c r="BG6" s="702"/>
      <c r="BH6" s="702"/>
      <c r="BI6" s="702"/>
      <c r="BJ6" s="702"/>
      <c r="BK6" s="702"/>
      <c r="BL6" s="702"/>
      <c r="BM6" s="702"/>
      <c r="BN6" s="702"/>
      <c r="BO6" s="702"/>
      <c r="BP6" s="702"/>
      <c r="BQ6" s="702"/>
      <c r="BR6" s="702"/>
      <c r="BS6" s="702"/>
      <c r="BT6" s="702"/>
      <c r="BU6" s="702"/>
      <c r="BV6" s="702"/>
      <c r="BW6" s="702"/>
      <c r="BX6" s="702"/>
      <c r="BY6" s="702"/>
      <c r="BZ6" s="702"/>
      <c r="CA6" s="702"/>
      <c r="CB6" s="702"/>
      <c r="CC6" s="702"/>
      <c r="CD6" s="702"/>
      <c r="CE6" s="702"/>
      <c r="CF6" s="702"/>
      <c r="CG6" s="702"/>
      <c r="CH6" s="702"/>
      <c r="CI6" s="702"/>
      <c r="CJ6" s="702"/>
      <c r="CK6" s="702"/>
      <c r="CL6" s="702"/>
      <c r="CM6" s="702"/>
      <c r="CN6" s="702"/>
      <c r="CO6" s="702"/>
      <c r="CP6" s="702"/>
      <c r="CQ6" s="702"/>
      <c r="CR6" s="702"/>
      <c r="CS6" s="702"/>
      <c r="CT6" s="702"/>
      <c r="CU6" s="702"/>
      <c r="CV6" s="702"/>
      <c r="CW6" s="702"/>
      <c r="CX6" s="702"/>
      <c r="CY6" s="702"/>
      <c r="CZ6" s="702"/>
      <c r="DA6" s="702"/>
      <c r="DB6" s="702"/>
      <c r="DC6" s="702"/>
      <c r="DD6" s="702"/>
      <c r="DE6" s="702"/>
      <c r="DF6" s="702"/>
      <c r="DG6" s="702"/>
      <c r="DH6" s="702"/>
      <c r="DI6" s="702"/>
      <c r="DJ6" s="702"/>
      <c r="DK6" s="702"/>
      <c r="DL6" s="702"/>
      <c r="DM6" s="702"/>
      <c r="DN6" s="702"/>
      <c r="DO6" s="702"/>
      <c r="DP6" s="702"/>
      <c r="DQ6" s="702"/>
      <c r="DR6" s="702"/>
      <c r="DS6" s="702"/>
      <c r="DT6" s="702"/>
      <c r="DU6" s="702"/>
      <c r="DV6" s="702"/>
      <c r="DW6" s="702"/>
      <c r="DX6" s="702"/>
      <c r="DY6" s="702"/>
      <c r="DZ6" s="702"/>
      <c r="EA6" s="702"/>
      <c r="EB6" s="702"/>
      <c r="EC6" s="702"/>
      <c r="ED6" s="702"/>
      <c r="EE6" s="702"/>
      <c r="EF6" s="702"/>
      <c r="EG6" s="702"/>
      <c r="EH6" s="702"/>
      <c r="EI6" s="702"/>
      <c r="EJ6" s="702"/>
      <c r="EK6" s="702"/>
      <c r="EL6" s="702"/>
      <c r="EM6" s="702"/>
      <c r="EN6" s="702"/>
      <c r="EO6" s="702"/>
      <c r="EP6" s="702"/>
      <c r="EQ6" s="702"/>
      <c r="ER6" s="702"/>
      <c r="ES6" s="702"/>
      <c r="ET6" s="702"/>
      <c r="EU6" s="702"/>
      <c r="EV6" s="702"/>
      <c r="EW6" s="702"/>
      <c r="EX6" s="702"/>
      <c r="EY6" s="702"/>
      <c r="EZ6" s="702"/>
      <c r="FA6" s="702"/>
      <c r="FB6" s="702"/>
      <c r="FC6" s="702"/>
      <c r="FD6" s="702"/>
      <c r="FE6" s="702"/>
      <c r="FF6" s="702"/>
      <c r="FG6" s="702"/>
      <c r="FH6" s="702"/>
      <c r="FI6" s="702"/>
      <c r="FJ6" s="702"/>
      <c r="FK6" s="702"/>
      <c r="FL6" s="702"/>
      <c r="FM6" s="702"/>
      <c r="FN6" s="702"/>
      <c r="FO6" s="702"/>
      <c r="FP6" s="702"/>
      <c r="FQ6" s="702"/>
      <c r="FR6" s="702"/>
      <c r="FS6" s="702"/>
      <c r="FT6" s="702"/>
      <c r="FU6" s="702"/>
      <c r="FV6" s="702"/>
      <c r="FW6" s="702"/>
    </row>
    <row r="7" spans="1:179" s="408" customFormat="1" ht="18.75" customHeight="1">
      <c r="A7" s="962">
        <f>'Name of Bidder'!C10</f>
        <v>0</v>
      </c>
      <c r="B7" s="126"/>
      <c r="C7" s="407"/>
      <c r="D7" s="407"/>
      <c r="E7" s="407"/>
      <c r="F7" s="407"/>
      <c r="G7" s="407"/>
      <c r="I7" s="963" t="s">
        <v>21</v>
      </c>
      <c r="J7" s="1007"/>
      <c r="K7" s="1007"/>
      <c r="L7" s="396"/>
      <c r="M7" s="397"/>
      <c r="N7" s="398"/>
      <c r="O7" s="702"/>
      <c r="P7" s="702"/>
      <c r="Q7" s="702"/>
      <c r="R7" s="702" t="str">
        <f>IF('Name of Bidder'!C8=1,'Name of Bidder'!C10&amp;" &amp; "&amp;'Name of Bidder'!C19,IF('Name of Bidder'!C8="2 or more",'Name of Bidder'!C10&amp;", "&amp;'Name of Bidder'!C19&amp;" &amp; "&amp;'Name of Bidder'!C26,""))</f>
        <v/>
      </c>
      <c r="S7" s="702"/>
      <c r="T7" s="702"/>
      <c r="U7" s="702"/>
      <c r="V7" s="702"/>
      <c r="W7" s="702"/>
      <c r="X7" s="702"/>
      <c r="Y7" s="702"/>
      <c r="Z7" s="702"/>
      <c r="AA7" s="702"/>
      <c r="AB7" s="702"/>
      <c r="AC7" s="702"/>
      <c r="AD7" s="702"/>
      <c r="AE7" s="702"/>
      <c r="AF7" s="702"/>
      <c r="AG7" s="702"/>
      <c r="AH7" s="702"/>
      <c r="AI7" s="702"/>
      <c r="AJ7" s="702"/>
      <c r="AK7" s="702"/>
      <c r="AL7" s="702"/>
      <c r="AM7" s="702"/>
      <c r="AN7" s="702"/>
      <c r="AO7" s="702"/>
      <c r="AP7" s="702"/>
      <c r="AQ7" s="702"/>
      <c r="AR7" s="702"/>
      <c r="AS7" s="702"/>
      <c r="AT7" s="702"/>
      <c r="AU7" s="702"/>
      <c r="AV7" s="702"/>
      <c r="AW7" s="702"/>
      <c r="AX7" s="702"/>
      <c r="AY7" s="702"/>
      <c r="AZ7" s="702"/>
      <c r="BA7" s="702"/>
      <c r="BB7" s="702"/>
      <c r="BC7" s="702"/>
      <c r="BD7" s="702"/>
      <c r="BE7" s="702"/>
      <c r="BF7" s="702"/>
      <c r="BG7" s="702"/>
      <c r="BH7" s="702"/>
      <c r="BI7" s="702"/>
      <c r="BJ7" s="702"/>
      <c r="BK7" s="702"/>
      <c r="BL7" s="702"/>
      <c r="BM7" s="702"/>
      <c r="BN7" s="702"/>
      <c r="BO7" s="702"/>
      <c r="BP7" s="702"/>
      <c r="BQ7" s="702"/>
      <c r="BR7" s="702"/>
      <c r="BS7" s="702"/>
      <c r="BT7" s="702"/>
      <c r="BU7" s="702"/>
      <c r="BV7" s="702"/>
      <c r="BW7" s="702"/>
      <c r="BX7" s="702"/>
      <c r="BY7" s="702"/>
      <c r="BZ7" s="702"/>
      <c r="CA7" s="702"/>
      <c r="CB7" s="702"/>
      <c r="CC7" s="702"/>
      <c r="CD7" s="702"/>
      <c r="CE7" s="702"/>
      <c r="CF7" s="702"/>
      <c r="CG7" s="702"/>
      <c r="CH7" s="702"/>
      <c r="CI7" s="702"/>
      <c r="CJ7" s="702"/>
      <c r="CK7" s="702"/>
      <c r="CL7" s="702"/>
      <c r="CM7" s="702"/>
      <c r="CN7" s="702"/>
      <c r="CO7" s="702"/>
      <c r="CP7" s="702"/>
      <c r="CQ7" s="702"/>
      <c r="CR7" s="702"/>
      <c r="CS7" s="702"/>
      <c r="CT7" s="702"/>
      <c r="CU7" s="702"/>
      <c r="CV7" s="702"/>
      <c r="CW7" s="702"/>
      <c r="CX7" s="702"/>
      <c r="CY7" s="702"/>
      <c r="CZ7" s="702"/>
      <c r="DA7" s="702"/>
      <c r="DB7" s="702"/>
      <c r="DC7" s="702"/>
      <c r="DD7" s="702"/>
      <c r="DE7" s="702"/>
      <c r="DF7" s="702"/>
      <c r="DG7" s="702"/>
      <c r="DH7" s="702"/>
      <c r="DI7" s="702"/>
      <c r="DJ7" s="702"/>
      <c r="DK7" s="702"/>
      <c r="DL7" s="702"/>
      <c r="DM7" s="702"/>
      <c r="DN7" s="702"/>
      <c r="DO7" s="702"/>
      <c r="DP7" s="702"/>
      <c r="DQ7" s="702"/>
      <c r="DR7" s="702"/>
      <c r="DS7" s="702"/>
      <c r="DT7" s="702"/>
      <c r="DU7" s="702"/>
      <c r="DV7" s="702"/>
      <c r="DW7" s="702"/>
      <c r="DX7" s="702"/>
      <c r="DY7" s="702"/>
      <c r="DZ7" s="702"/>
      <c r="EA7" s="702"/>
      <c r="EB7" s="702"/>
      <c r="EC7" s="702"/>
      <c r="ED7" s="702"/>
      <c r="EE7" s="702"/>
      <c r="EF7" s="702"/>
      <c r="EG7" s="702"/>
      <c r="EH7" s="702"/>
      <c r="EI7" s="702"/>
      <c r="EJ7" s="702"/>
      <c r="EK7" s="702"/>
      <c r="EL7" s="702"/>
      <c r="EM7" s="702"/>
      <c r="EN7" s="702"/>
      <c r="EO7" s="702"/>
      <c r="EP7" s="702"/>
      <c r="EQ7" s="702"/>
      <c r="ER7" s="702"/>
      <c r="ES7" s="702"/>
      <c r="ET7" s="702"/>
      <c r="EU7" s="702"/>
      <c r="EV7" s="702"/>
      <c r="EW7" s="702"/>
      <c r="EX7" s="702"/>
      <c r="EY7" s="702"/>
      <c r="EZ7" s="702"/>
      <c r="FA7" s="702"/>
      <c r="FB7" s="702"/>
      <c r="FC7" s="702"/>
      <c r="FD7" s="702"/>
      <c r="FE7" s="702"/>
      <c r="FF7" s="702"/>
      <c r="FG7" s="702"/>
      <c r="FH7" s="702"/>
      <c r="FI7" s="702"/>
      <c r="FJ7" s="702"/>
      <c r="FK7" s="702"/>
      <c r="FL7" s="702"/>
      <c r="FM7" s="702"/>
      <c r="FN7" s="702"/>
      <c r="FO7" s="702"/>
      <c r="FP7" s="702"/>
      <c r="FQ7" s="702"/>
      <c r="FR7" s="702"/>
      <c r="FS7" s="702"/>
      <c r="FT7" s="702"/>
      <c r="FU7" s="702"/>
      <c r="FV7" s="702"/>
      <c r="FW7" s="702"/>
    </row>
    <row r="8" spans="1:179" s="408" customFormat="1" ht="18.75" customHeight="1">
      <c r="A8" s="964"/>
      <c r="B8" s="865"/>
      <c r="C8" s="407"/>
      <c r="D8" s="407"/>
      <c r="E8" s="407"/>
      <c r="F8" s="407"/>
      <c r="G8" s="407"/>
      <c r="I8" s="963" t="s">
        <v>115</v>
      </c>
      <c r="J8" s="1007"/>
      <c r="K8" s="1007"/>
      <c r="L8" s="641"/>
      <c r="M8" s="397"/>
      <c r="N8" s="398"/>
      <c r="O8" s="702"/>
      <c r="P8" s="688">
        <f>'Name of Bidder'!D6</f>
        <v>4</v>
      </c>
      <c r="Q8" s="688">
        <f>'Name of Bidder'!C13</f>
        <v>0</v>
      </c>
      <c r="R8" s="702">
        <f>'Name of Bidder'!C10</f>
        <v>0</v>
      </c>
      <c r="S8" s="702"/>
      <c r="T8" s="702"/>
      <c r="U8" s="702"/>
      <c r="V8" s="702"/>
      <c r="W8" s="702"/>
      <c r="X8" s="702"/>
      <c r="Y8" s="702"/>
      <c r="Z8" s="702"/>
      <c r="AA8" s="702"/>
      <c r="AB8" s="702"/>
      <c r="AC8" s="702"/>
      <c r="AD8" s="702"/>
      <c r="AE8" s="702"/>
      <c r="AF8" s="702"/>
      <c r="AG8" s="702"/>
      <c r="AH8" s="702"/>
      <c r="AI8" s="702"/>
      <c r="AJ8" s="702"/>
      <c r="AK8" s="702"/>
      <c r="AL8" s="702"/>
      <c r="AM8" s="702"/>
      <c r="AN8" s="702"/>
      <c r="AO8" s="702"/>
      <c r="AP8" s="702"/>
      <c r="AQ8" s="702"/>
      <c r="AR8" s="702"/>
      <c r="AS8" s="702"/>
      <c r="AT8" s="702"/>
      <c r="AU8" s="702"/>
      <c r="AV8" s="702"/>
      <c r="AW8" s="702"/>
      <c r="AX8" s="702"/>
      <c r="AY8" s="702"/>
      <c r="AZ8" s="702"/>
      <c r="BA8" s="702"/>
      <c r="BB8" s="702"/>
      <c r="BC8" s="702"/>
      <c r="BD8" s="702"/>
      <c r="BE8" s="702"/>
      <c r="BF8" s="702"/>
      <c r="BG8" s="702"/>
      <c r="BH8" s="702"/>
      <c r="BI8" s="702"/>
      <c r="BJ8" s="702"/>
      <c r="BK8" s="702"/>
      <c r="BL8" s="702"/>
      <c r="BM8" s="702"/>
      <c r="BN8" s="702"/>
      <c r="BO8" s="702"/>
      <c r="BP8" s="702"/>
      <c r="BQ8" s="702"/>
      <c r="BR8" s="702"/>
      <c r="BS8" s="702"/>
      <c r="BT8" s="702"/>
      <c r="BU8" s="702"/>
      <c r="BV8" s="702"/>
      <c r="BW8" s="702"/>
      <c r="BX8" s="702"/>
      <c r="BY8" s="702"/>
      <c r="BZ8" s="702"/>
      <c r="CA8" s="702"/>
      <c r="CB8" s="702"/>
      <c r="CC8" s="702"/>
      <c r="CD8" s="702"/>
      <c r="CE8" s="702"/>
      <c r="CF8" s="702"/>
      <c r="CG8" s="702"/>
      <c r="CH8" s="702"/>
      <c r="CI8" s="702"/>
      <c r="CJ8" s="702"/>
      <c r="CK8" s="702"/>
      <c r="CL8" s="702"/>
      <c r="CM8" s="702"/>
      <c r="CN8" s="702"/>
      <c r="CO8" s="702"/>
      <c r="CP8" s="702"/>
      <c r="CQ8" s="702"/>
      <c r="CR8" s="702"/>
      <c r="CS8" s="702"/>
      <c r="CT8" s="702"/>
      <c r="CU8" s="702"/>
      <c r="CV8" s="702"/>
      <c r="CW8" s="702"/>
      <c r="CX8" s="702"/>
      <c r="CY8" s="702"/>
      <c r="CZ8" s="702"/>
      <c r="DA8" s="702"/>
      <c r="DB8" s="702"/>
      <c r="DC8" s="702"/>
      <c r="DD8" s="702"/>
      <c r="DE8" s="702"/>
      <c r="DF8" s="702"/>
      <c r="DG8" s="702"/>
      <c r="DH8" s="702"/>
      <c r="DI8" s="702"/>
      <c r="DJ8" s="702"/>
      <c r="DK8" s="702"/>
      <c r="DL8" s="702"/>
      <c r="DM8" s="702"/>
      <c r="DN8" s="702"/>
      <c r="DO8" s="702"/>
      <c r="DP8" s="702"/>
      <c r="DQ8" s="702"/>
      <c r="DR8" s="702"/>
      <c r="DS8" s="702"/>
      <c r="DT8" s="702"/>
      <c r="DU8" s="702"/>
      <c r="DV8" s="702"/>
      <c r="DW8" s="702"/>
      <c r="DX8" s="702"/>
      <c r="DY8" s="702"/>
      <c r="DZ8" s="702"/>
      <c r="EA8" s="702"/>
      <c r="EB8" s="702"/>
      <c r="EC8" s="702"/>
      <c r="ED8" s="702"/>
      <c r="EE8" s="702"/>
      <c r="EF8" s="702"/>
      <c r="EG8" s="702"/>
      <c r="EH8" s="702"/>
      <c r="EI8" s="702"/>
      <c r="EJ8" s="702"/>
      <c r="EK8" s="702"/>
      <c r="EL8" s="702"/>
      <c r="EM8" s="702"/>
      <c r="EN8" s="702"/>
      <c r="EO8" s="702"/>
      <c r="EP8" s="702"/>
      <c r="EQ8" s="702"/>
      <c r="ER8" s="702"/>
      <c r="ES8" s="702"/>
      <c r="ET8" s="702"/>
      <c r="EU8" s="702"/>
      <c r="EV8" s="702"/>
      <c r="EW8" s="702"/>
      <c r="EX8" s="702"/>
      <c r="EY8" s="702"/>
      <c r="EZ8" s="702"/>
      <c r="FA8" s="702"/>
      <c r="FB8" s="702"/>
      <c r="FC8" s="702"/>
      <c r="FD8" s="702"/>
      <c r="FE8" s="702"/>
      <c r="FF8" s="702"/>
      <c r="FG8" s="702"/>
      <c r="FH8" s="702"/>
      <c r="FI8" s="702"/>
      <c r="FJ8" s="702"/>
      <c r="FK8" s="702"/>
      <c r="FL8" s="702"/>
      <c r="FM8" s="702"/>
      <c r="FN8" s="702"/>
      <c r="FO8" s="702"/>
      <c r="FP8" s="702"/>
      <c r="FQ8" s="702"/>
      <c r="FR8" s="702"/>
      <c r="FS8" s="702"/>
      <c r="FT8" s="702"/>
      <c r="FU8" s="702"/>
      <c r="FV8" s="702"/>
      <c r="FW8" s="702"/>
    </row>
    <row r="9" spans="1:179" s="408" customFormat="1" ht="18" customHeight="1">
      <c r="A9" s="964" t="s">
        <v>114</v>
      </c>
      <c r="B9" s="865">
        <f>'Name of Bidder'!C15</f>
        <v>0</v>
      </c>
      <c r="C9" s="407"/>
      <c r="D9" s="407"/>
      <c r="E9" s="407"/>
      <c r="F9" s="407"/>
      <c r="G9" s="407"/>
      <c r="I9" s="963" t="s">
        <v>22</v>
      </c>
      <c r="J9" s="1007"/>
      <c r="K9" s="1007"/>
      <c r="L9" s="642"/>
      <c r="M9" s="397"/>
      <c r="N9" s="398"/>
      <c r="O9" s="702"/>
      <c r="P9" s="702"/>
      <c r="Q9" s="688">
        <f>'Name of Bidder'!C22</f>
        <v>0</v>
      </c>
      <c r="R9" s="702"/>
      <c r="S9" s="702"/>
      <c r="T9" s="702"/>
      <c r="U9" s="702"/>
      <c r="V9" s="702"/>
      <c r="W9" s="702"/>
      <c r="X9" s="702"/>
      <c r="Y9" s="702"/>
      <c r="Z9" s="702"/>
      <c r="AA9" s="702"/>
      <c r="AB9" s="702"/>
      <c r="AC9" s="702"/>
      <c r="AD9" s="702"/>
      <c r="AE9" s="702"/>
      <c r="AF9" s="702"/>
      <c r="AG9" s="702"/>
      <c r="AH9" s="702"/>
      <c r="AI9" s="702"/>
      <c r="AJ9" s="702"/>
      <c r="AK9" s="702"/>
      <c r="AL9" s="702"/>
      <c r="AM9" s="702"/>
      <c r="AN9" s="702"/>
      <c r="AO9" s="702"/>
      <c r="AP9" s="702"/>
      <c r="AQ9" s="702"/>
      <c r="AR9" s="702"/>
      <c r="AS9" s="702"/>
      <c r="AT9" s="702"/>
      <c r="AU9" s="702"/>
      <c r="AV9" s="702"/>
      <c r="AW9" s="702"/>
      <c r="AX9" s="702"/>
      <c r="AY9" s="702"/>
      <c r="AZ9" s="702"/>
      <c r="BA9" s="702"/>
      <c r="BB9" s="702"/>
      <c r="BC9" s="702"/>
      <c r="BD9" s="702"/>
      <c r="BE9" s="702"/>
      <c r="BF9" s="702"/>
      <c r="BG9" s="702"/>
      <c r="BH9" s="702"/>
      <c r="BI9" s="702"/>
      <c r="BJ9" s="702"/>
      <c r="BK9" s="702"/>
      <c r="BL9" s="702"/>
      <c r="BM9" s="702"/>
      <c r="BN9" s="702"/>
      <c r="BO9" s="702"/>
      <c r="BP9" s="702"/>
      <c r="BQ9" s="702"/>
      <c r="BR9" s="702"/>
      <c r="BS9" s="702"/>
      <c r="BT9" s="702"/>
      <c r="BU9" s="702"/>
      <c r="BV9" s="702"/>
      <c r="BW9" s="702"/>
      <c r="BX9" s="702"/>
      <c r="BY9" s="702"/>
      <c r="BZ9" s="702"/>
      <c r="CA9" s="702"/>
      <c r="CB9" s="702"/>
      <c r="CC9" s="702"/>
      <c r="CD9" s="702"/>
      <c r="CE9" s="702"/>
      <c r="CF9" s="702"/>
      <c r="CG9" s="702"/>
      <c r="CH9" s="702"/>
      <c r="CI9" s="702"/>
      <c r="CJ9" s="702"/>
      <c r="CK9" s="702"/>
      <c r="CL9" s="702"/>
      <c r="CM9" s="702"/>
      <c r="CN9" s="702"/>
      <c r="CO9" s="702"/>
      <c r="CP9" s="702"/>
      <c r="CQ9" s="702"/>
      <c r="CR9" s="702"/>
      <c r="CS9" s="702"/>
      <c r="CT9" s="702"/>
      <c r="CU9" s="702"/>
      <c r="CV9" s="702"/>
      <c r="CW9" s="702"/>
      <c r="CX9" s="702"/>
      <c r="CY9" s="702"/>
      <c r="CZ9" s="702"/>
      <c r="DA9" s="702"/>
      <c r="DB9" s="702"/>
      <c r="DC9" s="702"/>
      <c r="DD9" s="702"/>
      <c r="DE9" s="702"/>
      <c r="DF9" s="702"/>
      <c r="DG9" s="702"/>
      <c r="DH9" s="702"/>
      <c r="DI9" s="702"/>
      <c r="DJ9" s="702"/>
      <c r="DK9" s="702"/>
      <c r="DL9" s="702"/>
      <c r="DM9" s="702"/>
      <c r="DN9" s="702"/>
      <c r="DO9" s="702"/>
      <c r="DP9" s="702"/>
      <c r="DQ9" s="702"/>
      <c r="DR9" s="702"/>
      <c r="DS9" s="702"/>
      <c r="DT9" s="702"/>
      <c r="DU9" s="702"/>
      <c r="DV9" s="702"/>
      <c r="DW9" s="702"/>
      <c r="DX9" s="702"/>
      <c r="DY9" s="702"/>
      <c r="DZ9" s="702"/>
      <c r="EA9" s="702"/>
      <c r="EB9" s="702"/>
      <c r="EC9" s="702"/>
      <c r="ED9" s="702"/>
      <c r="EE9" s="702"/>
      <c r="EF9" s="702"/>
      <c r="EG9" s="702"/>
      <c r="EH9" s="702"/>
      <c r="EI9" s="702"/>
      <c r="EJ9" s="702"/>
      <c r="EK9" s="702"/>
      <c r="EL9" s="702"/>
      <c r="EM9" s="702"/>
      <c r="EN9" s="702"/>
      <c r="EO9" s="702"/>
      <c r="EP9" s="702"/>
      <c r="EQ9" s="702"/>
      <c r="ER9" s="702"/>
      <c r="ES9" s="702"/>
      <c r="ET9" s="702"/>
      <c r="EU9" s="702"/>
      <c r="EV9" s="702"/>
      <c r="EW9" s="702"/>
      <c r="EX9" s="702"/>
      <c r="EY9" s="702"/>
      <c r="EZ9" s="702"/>
      <c r="FA9" s="702"/>
      <c r="FB9" s="702"/>
      <c r="FC9" s="702"/>
      <c r="FD9" s="702"/>
      <c r="FE9" s="702"/>
      <c r="FF9" s="702"/>
      <c r="FG9" s="702"/>
      <c r="FH9" s="702"/>
      <c r="FI9" s="702"/>
      <c r="FJ9" s="702"/>
      <c r="FK9" s="702"/>
      <c r="FL9" s="702"/>
      <c r="FM9" s="702"/>
      <c r="FN9" s="702"/>
      <c r="FO9" s="702"/>
      <c r="FP9" s="702"/>
      <c r="FQ9" s="702"/>
      <c r="FR9" s="702"/>
      <c r="FS9" s="702"/>
      <c r="FT9" s="702"/>
      <c r="FU9" s="702"/>
      <c r="FV9" s="702"/>
      <c r="FW9" s="702"/>
    </row>
    <row r="10" spans="1:179" s="408" customFormat="1" ht="19.5" customHeight="1">
      <c r="A10" s="965"/>
      <c r="B10" s="865">
        <f>'Name of Bidder'!C16</f>
        <v>0</v>
      </c>
      <c r="C10" s="407"/>
      <c r="D10" s="407"/>
      <c r="E10" s="407"/>
      <c r="F10" s="407"/>
      <c r="G10" s="407"/>
      <c r="I10" s="963" t="s">
        <v>116</v>
      </c>
      <c r="J10" s="1007"/>
      <c r="K10" s="1007"/>
      <c r="L10" s="642"/>
      <c r="M10" s="397"/>
      <c r="N10" s="398"/>
      <c r="O10" s="702"/>
      <c r="P10" s="702"/>
      <c r="Q10" s="702"/>
      <c r="R10" s="702"/>
      <c r="S10" s="702"/>
      <c r="T10" s="702"/>
      <c r="U10" s="702"/>
      <c r="V10" s="702"/>
      <c r="W10" s="702"/>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702"/>
      <c r="BC10" s="702"/>
      <c r="BD10" s="702"/>
      <c r="BE10" s="702"/>
      <c r="BF10" s="702"/>
      <c r="BG10" s="702"/>
      <c r="BH10" s="702"/>
      <c r="BI10" s="702"/>
      <c r="BJ10" s="702"/>
      <c r="BK10" s="702"/>
      <c r="BL10" s="702"/>
      <c r="BM10" s="702"/>
      <c r="BN10" s="702"/>
      <c r="BO10" s="702"/>
      <c r="BP10" s="702"/>
      <c r="BQ10" s="702"/>
      <c r="BR10" s="702"/>
      <c r="BS10" s="702"/>
      <c r="BT10" s="702"/>
      <c r="BU10" s="702"/>
      <c r="BV10" s="702"/>
      <c r="BW10" s="702"/>
      <c r="BX10" s="702"/>
      <c r="BY10" s="702"/>
      <c r="BZ10" s="702"/>
      <c r="CA10" s="702"/>
      <c r="CB10" s="702"/>
      <c r="CC10" s="702"/>
      <c r="CD10" s="702"/>
      <c r="CE10" s="702"/>
      <c r="CF10" s="702"/>
      <c r="CG10" s="702"/>
      <c r="CH10" s="702"/>
      <c r="CI10" s="702"/>
      <c r="CJ10" s="702"/>
      <c r="CK10" s="702"/>
      <c r="CL10" s="702"/>
      <c r="CM10" s="702"/>
      <c r="CN10" s="702"/>
      <c r="CO10" s="702"/>
      <c r="CP10" s="702"/>
      <c r="CQ10" s="702"/>
      <c r="CR10" s="702"/>
      <c r="CS10" s="702"/>
      <c r="CT10" s="702"/>
      <c r="CU10" s="702"/>
      <c r="CV10" s="702"/>
      <c r="CW10" s="702"/>
      <c r="CX10" s="702"/>
      <c r="CY10" s="702"/>
      <c r="CZ10" s="702"/>
      <c r="DA10" s="702"/>
      <c r="DB10" s="702"/>
      <c r="DC10" s="702"/>
      <c r="DD10" s="702"/>
      <c r="DE10" s="702"/>
      <c r="DF10" s="702"/>
      <c r="DG10" s="702"/>
      <c r="DH10" s="702"/>
      <c r="DI10" s="702"/>
      <c r="DJ10" s="702"/>
      <c r="DK10" s="702"/>
      <c r="DL10" s="702"/>
      <c r="DM10" s="702"/>
      <c r="DN10" s="702"/>
      <c r="DO10" s="702"/>
      <c r="DP10" s="702"/>
      <c r="DQ10" s="702"/>
      <c r="DR10" s="702"/>
      <c r="DS10" s="702"/>
      <c r="DT10" s="702"/>
      <c r="DU10" s="702"/>
      <c r="DV10" s="702"/>
      <c r="DW10" s="702"/>
      <c r="DX10" s="702"/>
      <c r="DY10" s="702"/>
      <c r="DZ10" s="702"/>
      <c r="EA10" s="702"/>
      <c r="EB10" s="702"/>
      <c r="EC10" s="702"/>
      <c r="ED10" s="702"/>
      <c r="EE10" s="702"/>
      <c r="EF10" s="702"/>
      <c r="EG10" s="702"/>
      <c r="EH10" s="702"/>
      <c r="EI10" s="702"/>
      <c r="EJ10" s="702"/>
      <c r="EK10" s="702"/>
      <c r="EL10" s="702"/>
      <c r="EM10" s="702"/>
      <c r="EN10" s="702"/>
      <c r="EO10" s="702"/>
      <c r="EP10" s="702"/>
      <c r="EQ10" s="702"/>
      <c r="ER10" s="702"/>
      <c r="ES10" s="702"/>
      <c r="ET10" s="702"/>
      <c r="EU10" s="702"/>
      <c r="EV10" s="702"/>
      <c r="EW10" s="702"/>
      <c r="EX10" s="702"/>
      <c r="EY10" s="702"/>
      <c r="EZ10" s="702"/>
      <c r="FA10" s="702"/>
      <c r="FB10" s="702"/>
      <c r="FC10" s="702"/>
      <c r="FD10" s="702"/>
      <c r="FE10" s="702"/>
      <c r="FF10" s="702"/>
      <c r="FG10" s="702"/>
      <c r="FH10" s="702"/>
      <c r="FI10" s="702"/>
      <c r="FJ10" s="702"/>
      <c r="FK10" s="702"/>
      <c r="FL10" s="702"/>
      <c r="FM10" s="702"/>
      <c r="FN10" s="702"/>
      <c r="FO10" s="702"/>
      <c r="FP10" s="702"/>
      <c r="FQ10" s="702"/>
      <c r="FR10" s="702"/>
      <c r="FS10" s="702"/>
      <c r="FT10" s="702"/>
      <c r="FU10" s="702"/>
      <c r="FV10" s="702"/>
      <c r="FW10" s="702"/>
    </row>
    <row r="11" spans="1:179" s="408" customFormat="1" ht="19.5" customHeight="1">
      <c r="A11" s="965"/>
      <c r="B11" s="865">
        <f>'Name of Bidder'!C17</f>
        <v>0</v>
      </c>
      <c r="C11" s="407"/>
      <c r="D11" s="407"/>
      <c r="E11" s="407"/>
      <c r="F11" s="407"/>
      <c r="G11" s="407"/>
      <c r="I11" s="963" t="s">
        <v>117</v>
      </c>
      <c r="J11" s="1007"/>
      <c r="K11" s="1007"/>
      <c r="L11" s="643"/>
      <c r="M11" s="397"/>
      <c r="N11" s="398"/>
      <c r="O11" s="702"/>
      <c r="P11" s="702"/>
      <c r="Q11" s="702"/>
      <c r="R11" s="702"/>
      <c r="S11" s="702"/>
      <c r="T11" s="702"/>
      <c r="U11" s="702"/>
      <c r="V11" s="702"/>
      <c r="W11" s="702"/>
      <c r="X11" s="702"/>
      <c r="Y11" s="702"/>
      <c r="Z11" s="702"/>
      <c r="AA11" s="702"/>
      <c r="AB11" s="702"/>
      <c r="AC11" s="702"/>
      <c r="AD11" s="702"/>
      <c r="AE11" s="702"/>
      <c r="AF11" s="702"/>
      <c r="AG11" s="702"/>
      <c r="AH11" s="702"/>
      <c r="AI11" s="702"/>
      <c r="AJ11" s="702"/>
      <c r="AK11" s="702"/>
      <c r="AL11" s="702"/>
      <c r="AM11" s="702"/>
      <c r="AN11" s="702"/>
      <c r="AO11" s="702"/>
      <c r="AP11" s="702"/>
      <c r="AQ11" s="702"/>
      <c r="AR11" s="702"/>
      <c r="AS11" s="702"/>
      <c r="AT11" s="702"/>
      <c r="AU11" s="702"/>
      <c r="AV11" s="702"/>
      <c r="AW11" s="702"/>
      <c r="AX11" s="702"/>
      <c r="AY11" s="702"/>
      <c r="AZ11" s="702"/>
      <c r="BA11" s="702"/>
      <c r="BB11" s="702"/>
      <c r="BC11" s="702"/>
      <c r="BD11" s="702"/>
      <c r="BE11" s="702"/>
      <c r="BF11" s="702"/>
      <c r="BG11" s="702"/>
      <c r="BH11" s="702"/>
      <c r="BI11" s="702"/>
      <c r="BJ11" s="702"/>
      <c r="BK11" s="702"/>
      <c r="BL11" s="702"/>
      <c r="BM11" s="702"/>
      <c r="BN11" s="702"/>
      <c r="BO11" s="702"/>
      <c r="BP11" s="702"/>
      <c r="BQ11" s="702"/>
      <c r="BR11" s="702"/>
      <c r="BS11" s="702"/>
      <c r="BT11" s="702"/>
      <c r="BU11" s="702"/>
      <c r="BV11" s="702"/>
      <c r="BW11" s="702"/>
      <c r="BX11" s="702"/>
      <c r="BY11" s="702"/>
      <c r="BZ11" s="702"/>
      <c r="CA11" s="702"/>
      <c r="CB11" s="702"/>
      <c r="CC11" s="702"/>
      <c r="CD11" s="702"/>
      <c r="CE11" s="702"/>
      <c r="CF11" s="702"/>
      <c r="CG11" s="702"/>
      <c r="CH11" s="702"/>
      <c r="CI11" s="702"/>
      <c r="CJ11" s="702"/>
      <c r="CK11" s="702"/>
      <c r="CL11" s="702"/>
      <c r="CM11" s="702"/>
      <c r="CN11" s="702"/>
      <c r="CO11" s="702"/>
      <c r="CP11" s="702"/>
      <c r="CQ11" s="702"/>
      <c r="CR11" s="702"/>
      <c r="CS11" s="702"/>
      <c r="CT11" s="702"/>
      <c r="CU11" s="702"/>
      <c r="CV11" s="702"/>
      <c r="CW11" s="702"/>
      <c r="CX11" s="702"/>
      <c r="CY11" s="702"/>
      <c r="CZ11" s="702"/>
      <c r="DA11" s="702"/>
      <c r="DB11" s="702"/>
      <c r="DC11" s="702"/>
      <c r="DD11" s="702"/>
      <c r="DE11" s="702"/>
      <c r="DF11" s="702"/>
      <c r="DG11" s="702"/>
      <c r="DH11" s="702"/>
      <c r="DI11" s="702"/>
      <c r="DJ11" s="702"/>
      <c r="DK11" s="702"/>
      <c r="DL11" s="702"/>
      <c r="DM11" s="702"/>
      <c r="DN11" s="702"/>
      <c r="DO11" s="702"/>
      <c r="DP11" s="702"/>
      <c r="DQ11" s="702"/>
      <c r="DR11" s="702"/>
      <c r="DS11" s="702"/>
      <c r="DT11" s="702"/>
      <c r="DU11" s="702"/>
      <c r="DV11" s="702"/>
      <c r="DW11" s="702"/>
      <c r="DX11" s="702"/>
      <c r="DY11" s="702"/>
      <c r="DZ11" s="702"/>
      <c r="EA11" s="702"/>
      <c r="EB11" s="702"/>
      <c r="EC11" s="702"/>
      <c r="ED11" s="702"/>
      <c r="EE11" s="702"/>
      <c r="EF11" s="702"/>
      <c r="EG11" s="702"/>
      <c r="EH11" s="702"/>
      <c r="EI11" s="702"/>
      <c r="EJ11" s="702"/>
      <c r="EK11" s="702"/>
      <c r="EL11" s="702"/>
      <c r="EM11" s="702"/>
      <c r="EN11" s="702"/>
      <c r="EO11" s="702"/>
      <c r="EP11" s="702"/>
      <c r="EQ11" s="702"/>
      <c r="ER11" s="702"/>
      <c r="ES11" s="702"/>
      <c r="ET11" s="702"/>
      <c r="EU11" s="702"/>
      <c r="EV11" s="702"/>
      <c r="EW11" s="702"/>
      <c r="EX11" s="702"/>
      <c r="EY11" s="702"/>
      <c r="EZ11" s="702"/>
      <c r="FA11" s="702"/>
      <c r="FB11" s="702"/>
      <c r="FC11" s="702"/>
      <c r="FD11" s="702"/>
      <c r="FE11" s="702"/>
      <c r="FF11" s="702"/>
      <c r="FG11" s="702"/>
      <c r="FH11" s="702"/>
      <c r="FI11" s="702"/>
      <c r="FJ11" s="702"/>
      <c r="FK11" s="702"/>
      <c r="FL11" s="702"/>
      <c r="FM11" s="702"/>
      <c r="FN11" s="702"/>
      <c r="FO11" s="702"/>
      <c r="FP11" s="702"/>
      <c r="FQ11" s="702"/>
      <c r="FR11" s="702"/>
      <c r="FS11" s="702"/>
      <c r="FT11" s="702"/>
      <c r="FU11" s="702"/>
      <c r="FV11" s="702"/>
      <c r="FW11" s="702"/>
    </row>
    <row r="12" spans="1:179" s="408" customFormat="1" ht="19.5" customHeight="1">
      <c r="A12" s="965"/>
      <c r="B12" s="865"/>
      <c r="C12" s="407"/>
      <c r="D12" s="407"/>
      <c r="E12" s="407"/>
      <c r="F12" s="407"/>
      <c r="G12" s="407"/>
      <c r="I12" s="963"/>
      <c r="J12" s="1007"/>
      <c r="K12" s="1007"/>
      <c r="L12" s="643"/>
      <c r="M12" s="397"/>
      <c r="N12" s="398"/>
      <c r="O12" s="702"/>
      <c r="P12" s="702"/>
      <c r="Q12" s="702"/>
      <c r="R12" s="702"/>
      <c r="S12" s="702"/>
      <c r="T12" s="702"/>
      <c r="U12" s="702"/>
      <c r="V12" s="702"/>
      <c r="W12" s="702"/>
      <c r="X12" s="702"/>
      <c r="Y12" s="702"/>
      <c r="Z12" s="702"/>
      <c r="AA12" s="702"/>
      <c r="AB12" s="702"/>
      <c r="AC12" s="702"/>
      <c r="AD12" s="702"/>
      <c r="AE12" s="702"/>
      <c r="AF12" s="702"/>
      <c r="AG12" s="702"/>
      <c r="AH12" s="702"/>
      <c r="AI12" s="702"/>
      <c r="AJ12" s="702"/>
      <c r="AK12" s="702"/>
      <c r="AL12" s="702"/>
      <c r="AM12" s="702"/>
      <c r="AN12" s="702"/>
      <c r="AO12" s="702"/>
      <c r="AP12" s="702"/>
      <c r="AQ12" s="702"/>
      <c r="AR12" s="702"/>
      <c r="AS12" s="702"/>
      <c r="AT12" s="702"/>
      <c r="AU12" s="702"/>
      <c r="AV12" s="702"/>
      <c r="AW12" s="702"/>
      <c r="AX12" s="702"/>
      <c r="AY12" s="702"/>
      <c r="AZ12" s="702"/>
      <c r="BA12" s="702"/>
      <c r="BB12" s="702"/>
      <c r="BC12" s="702"/>
      <c r="BD12" s="702"/>
      <c r="BE12" s="702"/>
      <c r="BF12" s="702"/>
      <c r="BG12" s="702"/>
      <c r="BH12" s="702"/>
      <c r="BI12" s="702"/>
      <c r="BJ12" s="702"/>
      <c r="BK12" s="702"/>
      <c r="BL12" s="702"/>
      <c r="BM12" s="702"/>
      <c r="BN12" s="702"/>
      <c r="BO12" s="702"/>
      <c r="BP12" s="702"/>
      <c r="BQ12" s="702"/>
      <c r="BR12" s="702"/>
      <c r="BS12" s="702"/>
      <c r="BT12" s="702"/>
      <c r="BU12" s="702"/>
      <c r="BV12" s="702"/>
      <c r="BW12" s="702"/>
      <c r="BX12" s="702"/>
      <c r="BY12" s="702"/>
      <c r="BZ12" s="702"/>
      <c r="CA12" s="702"/>
      <c r="CB12" s="702"/>
      <c r="CC12" s="702"/>
      <c r="CD12" s="702"/>
      <c r="CE12" s="702"/>
      <c r="CF12" s="702"/>
      <c r="CG12" s="702"/>
      <c r="CH12" s="702"/>
      <c r="CI12" s="702"/>
      <c r="CJ12" s="702"/>
      <c r="CK12" s="702"/>
      <c r="CL12" s="702"/>
      <c r="CM12" s="702"/>
      <c r="CN12" s="702"/>
      <c r="CO12" s="702"/>
      <c r="CP12" s="702"/>
      <c r="CQ12" s="702"/>
      <c r="CR12" s="702"/>
      <c r="CS12" s="702"/>
      <c r="CT12" s="702"/>
      <c r="CU12" s="702"/>
      <c r="CV12" s="702"/>
      <c r="CW12" s="702"/>
      <c r="CX12" s="702"/>
      <c r="CY12" s="702"/>
      <c r="CZ12" s="702"/>
      <c r="DA12" s="702"/>
      <c r="DB12" s="702"/>
      <c r="DC12" s="702"/>
      <c r="DD12" s="702"/>
      <c r="DE12" s="702"/>
      <c r="DF12" s="702"/>
      <c r="DG12" s="702"/>
      <c r="DH12" s="702"/>
      <c r="DI12" s="702"/>
      <c r="DJ12" s="702"/>
      <c r="DK12" s="702"/>
      <c r="DL12" s="702"/>
      <c r="DM12" s="702"/>
      <c r="DN12" s="702"/>
      <c r="DO12" s="702"/>
      <c r="DP12" s="702"/>
      <c r="DQ12" s="702"/>
      <c r="DR12" s="702"/>
      <c r="DS12" s="702"/>
      <c r="DT12" s="702"/>
      <c r="DU12" s="702"/>
      <c r="DV12" s="702"/>
      <c r="DW12" s="702"/>
      <c r="DX12" s="702"/>
      <c r="DY12" s="702"/>
      <c r="DZ12" s="702"/>
      <c r="EA12" s="702"/>
      <c r="EB12" s="702"/>
      <c r="EC12" s="702"/>
      <c r="ED12" s="702"/>
      <c r="EE12" s="702"/>
      <c r="EF12" s="702"/>
      <c r="EG12" s="702"/>
      <c r="EH12" s="702"/>
      <c r="EI12" s="702"/>
      <c r="EJ12" s="702"/>
      <c r="EK12" s="702"/>
      <c r="EL12" s="702"/>
      <c r="EM12" s="702"/>
      <c r="EN12" s="702"/>
      <c r="EO12" s="702"/>
      <c r="EP12" s="702"/>
      <c r="EQ12" s="702"/>
      <c r="ER12" s="702"/>
      <c r="ES12" s="702"/>
      <c r="ET12" s="702"/>
      <c r="EU12" s="702"/>
      <c r="EV12" s="702"/>
      <c r="EW12" s="702"/>
      <c r="EX12" s="702"/>
      <c r="EY12" s="702"/>
      <c r="EZ12" s="702"/>
      <c r="FA12" s="702"/>
      <c r="FB12" s="702"/>
      <c r="FC12" s="702"/>
      <c r="FD12" s="702"/>
      <c r="FE12" s="702"/>
      <c r="FF12" s="702"/>
      <c r="FG12" s="702"/>
      <c r="FH12" s="702"/>
      <c r="FI12" s="702"/>
      <c r="FJ12" s="702"/>
      <c r="FK12" s="702"/>
      <c r="FL12" s="702"/>
      <c r="FM12" s="702"/>
      <c r="FN12" s="702"/>
      <c r="FO12" s="702"/>
      <c r="FP12" s="702"/>
      <c r="FQ12" s="702"/>
      <c r="FR12" s="702"/>
      <c r="FS12" s="702"/>
      <c r="FT12" s="702"/>
      <c r="FU12" s="702"/>
      <c r="FV12" s="702"/>
      <c r="FW12" s="702"/>
    </row>
    <row r="13" spans="1:179" s="408" customFormat="1" ht="19.5" customHeight="1">
      <c r="A13" s="965"/>
      <c r="B13" s="865"/>
      <c r="C13" s="407"/>
      <c r="D13" s="407"/>
      <c r="E13" s="407"/>
      <c r="F13" s="407"/>
      <c r="G13" s="407"/>
      <c r="I13" s="963"/>
      <c r="J13" s="1007"/>
      <c r="K13" s="1007"/>
      <c r="L13" s="643"/>
      <c r="M13" s="397"/>
      <c r="N13" s="398"/>
      <c r="O13" s="702"/>
      <c r="P13" s="702"/>
      <c r="Q13" s="702"/>
      <c r="R13" s="702"/>
      <c r="S13" s="702"/>
      <c r="T13" s="702"/>
      <c r="U13" s="702"/>
      <c r="V13" s="702"/>
      <c r="W13" s="702"/>
      <c r="X13" s="702"/>
      <c r="Y13" s="702"/>
      <c r="Z13" s="702"/>
      <c r="AA13" s="702"/>
      <c r="AB13" s="702"/>
      <c r="AC13" s="702"/>
      <c r="AD13" s="702"/>
      <c r="AE13" s="702"/>
      <c r="AF13" s="702"/>
      <c r="AG13" s="702"/>
      <c r="AH13" s="702"/>
      <c r="AI13" s="702"/>
      <c r="AJ13" s="702"/>
      <c r="AK13" s="702"/>
      <c r="AL13" s="702"/>
      <c r="AM13" s="702"/>
      <c r="AN13" s="702"/>
      <c r="AO13" s="702"/>
      <c r="AP13" s="702"/>
      <c r="AQ13" s="702"/>
      <c r="AR13" s="702"/>
      <c r="AS13" s="702"/>
      <c r="AT13" s="702"/>
      <c r="AU13" s="702"/>
      <c r="AV13" s="702"/>
      <c r="AW13" s="702"/>
      <c r="AX13" s="702"/>
      <c r="AY13" s="702"/>
      <c r="AZ13" s="702"/>
      <c r="BA13" s="702"/>
      <c r="BB13" s="702"/>
      <c r="BC13" s="702"/>
      <c r="BD13" s="702"/>
      <c r="BE13" s="702"/>
      <c r="BF13" s="702"/>
      <c r="BG13" s="702"/>
      <c r="BH13" s="702"/>
      <c r="BI13" s="702"/>
      <c r="BJ13" s="702"/>
      <c r="BK13" s="702"/>
      <c r="BL13" s="702"/>
      <c r="BM13" s="702"/>
      <c r="BN13" s="702"/>
      <c r="BO13" s="702"/>
      <c r="BP13" s="702"/>
      <c r="BQ13" s="702"/>
      <c r="BR13" s="702"/>
      <c r="BS13" s="702"/>
      <c r="BT13" s="702"/>
      <c r="BU13" s="702"/>
      <c r="BV13" s="702"/>
      <c r="BW13" s="702"/>
      <c r="BX13" s="702"/>
      <c r="BY13" s="702"/>
      <c r="BZ13" s="702"/>
      <c r="CA13" s="702"/>
      <c r="CB13" s="702"/>
      <c r="CC13" s="702"/>
      <c r="CD13" s="702"/>
      <c r="CE13" s="702"/>
      <c r="CF13" s="702"/>
      <c r="CG13" s="702"/>
      <c r="CH13" s="702"/>
      <c r="CI13" s="702"/>
      <c r="CJ13" s="702"/>
      <c r="CK13" s="702"/>
      <c r="CL13" s="702"/>
      <c r="CM13" s="702"/>
      <c r="CN13" s="702"/>
      <c r="CO13" s="702"/>
      <c r="CP13" s="702"/>
      <c r="CQ13" s="702"/>
      <c r="CR13" s="702"/>
      <c r="CS13" s="702"/>
      <c r="CT13" s="702"/>
      <c r="CU13" s="702"/>
      <c r="CV13" s="702"/>
      <c r="CW13" s="702"/>
      <c r="CX13" s="702"/>
      <c r="CY13" s="702"/>
      <c r="CZ13" s="702"/>
      <c r="DA13" s="702"/>
      <c r="DB13" s="702"/>
      <c r="DC13" s="702"/>
      <c r="DD13" s="702"/>
      <c r="DE13" s="702"/>
      <c r="DF13" s="702"/>
      <c r="DG13" s="702"/>
      <c r="DH13" s="702"/>
      <c r="DI13" s="702"/>
      <c r="DJ13" s="702"/>
      <c r="DK13" s="702"/>
      <c r="DL13" s="702"/>
      <c r="DM13" s="702"/>
      <c r="DN13" s="702"/>
      <c r="DO13" s="702"/>
      <c r="DP13" s="702"/>
      <c r="DQ13" s="702"/>
      <c r="DR13" s="702"/>
      <c r="DS13" s="702"/>
      <c r="DT13" s="702"/>
      <c r="DU13" s="702"/>
      <c r="DV13" s="702"/>
      <c r="DW13" s="702"/>
      <c r="DX13" s="702"/>
      <c r="DY13" s="702"/>
      <c r="DZ13" s="702"/>
      <c r="EA13" s="702"/>
      <c r="EB13" s="702"/>
      <c r="EC13" s="702"/>
      <c r="ED13" s="702"/>
      <c r="EE13" s="702"/>
      <c r="EF13" s="702"/>
      <c r="EG13" s="702"/>
      <c r="EH13" s="702"/>
      <c r="EI13" s="702"/>
      <c r="EJ13" s="702"/>
      <c r="EK13" s="702"/>
      <c r="EL13" s="702"/>
      <c r="EM13" s="702"/>
      <c r="EN13" s="702"/>
      <c r="EO13" s="702"/>
      <c r="EP13" s="702"/>
      <c r="EQ13" s="702"/>
      <c r="ER13" s="702"/>
      <c r="ES13" s="702"/>
      <c r="ET13" s="702"/>
      <c r="EU13" s="702"/>
      <c r="EV13" s="702"/>
      <c r="EW13" s="702"/>
      <c r="EX13" s="702"/>
      <c r="EY13" s="702"/>
      <c r="EZ13" s="702"/>
      <c r="FA13" s="702"/>
      <c r="FB13" s="702"/>
      <c r="FC13" s="702"/>
      <c r="FD13" s="702"/>
      <c r="FE13" s="702"/>
      <c r="FF13" s="702"/>
      <c r="FG13" s="702"/>
      <c r="FH13" s="702"/>
      <c r="FI13" s="702"/>
      <c r="FJ13" s="702"/>
      <c r="FK13" s="702"/>
      <c r="FL13" s="702"/>
      <c r="FM13" s="702"/>
      <c r="FN13" s="702"/>
      <c r="FO13" s="702"/>
      <c r="FP13" s="702"/>
      <c r="FQ13" s="702"/>
      <c r="FR13" s="702"/>
      <c r="FS13" s="702"/>
      <c r="FT13" s="702"/>
      <c r="FU13" s="702"/>
      <c r="FV13" s="702"/>
      <c r="FW13" s="702"/>
    </row>
    <row r="14" spans="1:179" s="408" customFormat="1" ht="15.75">
      <c r="A14" s="965"/>
      <c r="B14" s="409"/>
      <c r="C14" s="407"/>
      <c r="D14" s="407"/>
      <c r="E14" s="407"/>
      <c r="F14" s="407"/>
      <c r="G14" s="407"/>
      <c r="H14" s="410"/>
      <c r="I14" s="966"/>
      <c r="J14" s="1008"/>
      <c r="K14" s="1008"/>
      <c r="L14" s="396"/>
      <c r="M14" s="397"/>
      <c r="N14" s="398"/>
      <c r="O14" s="702"/>
      <c r="P14" s="702"/>
      <c r="Q14" s="702"/>
      <c r="R14" s="702"/>
      <c r="S14" s="702"/>
      <c r="T14" s="702"/>
      <c r="U14" s="702"/>
      <c r="V14" s="702"/>
      <c r="W14" s="702"/>
      <c r="X14" s="702"/>
      <c r="Y14" s="702"/>
      <c r="Z14" s="702"/>
      <c r="AA14" s="702"/>
      <c r="AB14" s="702"/>
      <c r="AC14" s="702"/>
      <c r="AD14" s="702"/>
      <c r="AE14" s="702"/>
      <c r="AF14" s="702"/>
      <c r="AG14" s="702"/>
      <c r="AH14" s="702"/>
      <c r="AI14" s="702"/>
      <c r="AJ14" s="702"/>
      <c r="AK14" s="702"/>
      <c r="AL14" s="702"/>
      <c r="AM14" s="702"/>
      <c r="AN14" s="702"/>
      <c r="AO14" s="702"/>
      <c r="AP14" s="702"/>
      <c r="AQ14" s="702"/>
      <c r="AR14" s="702"/>
      <c r="AS14" s="702"/>
      <c r="AT14" s="702"/>
      <c r="AU14" s="702"/>
      <c r="AV14" s="702"/>
      <c r="AW14" s="702"/>
      <c r="AX14" s="702"/>
      <c r="AY14" s="702"/>
      <c r="AZ14" s="702"/>
      <c r="BA14" s="702"/>
      <c r="BB14" s="702"/>
      <c r="BC14" s="702"/>
      <c r="BD14" s="702"/>
      <c r="BE14" s="702"/>
      <c r="BF14" s="702"/>
      <c r="BG14" s="702"/>
      <c r="BH14" s="702"/>
      <c r="BI14" s="702"/>
      <c r="BJ14" s="702"/>
      <c r="BK14" s="702"/>
      <c r="BL14" s="702"/>
      <c r="BM14" s="702"/>
      <c r="BN14" s="702"/>
      <c r="BO14" s="702"/>
      <c r="BP14" s="702"/>
      <c r="BQ14" s="702"/>
      <c r="BR14" s="702"/>
      <c r="BS14" s="702"/>
      <c r="BT14" s="702"/>
      <c r="BU14" s="702"/>
      <c r="BV14" s="702"/>
      <c r="BW14" s="702"/>
      <c r="BX14" s="702"/>
      <c r="BY14" s="702"/>
      <c r="BZ14" s="702"/>
      <c r="CA14" s="702"/>
      <c r="CB14" s="702"/>
      <c r="CC14" s="702"/>
      <c r="CD14" s="702"/>
      <c r="CE14" s="702"/>
      <c r="CF14" s="702"/>
      <c r="CG14" s="702"/>
      <c r="CH14" s="702"/>
      <c r="CI14" s="702"/>
      <c r="CJ14" s="702"/>
      <c r="CK14" s="702"/>
      <c r="CL14" s="702"/>
      <c r="CM14" s="702"/>
      <c r="CN14" s="702"/>
      <c r="CO14" s="702"/>
      <c r="CP14" s="702"/>
      <c r="CQ14" s="702"/>
      <c r="CR14" s="702"/>
      <c r="CS14" s="702"/>
      <c r="CT14" s="702"/>
      <c r="CU14" s="702"/>
      <c r="CV14" s="702"/>
      <c r="CW14" s="702"/>
      <c r="CX14" s="702"/>
      <c r="CY14" s="702"/>
      <c r="CZ14" s="702"/>
      <c r="DA14" s="702"/>
      <c r="DB14" s="702"/>
      <c r="DC14" s="702"/>
      <c r="DD14" s="702"/>
      <c r="DE14" s="702"/>
      <c r="DF14" s="702"/>
      <c r="DG14" s="702"/>
      <c r="DH14" s="702"/>
      <c r="DI14" s="702"/>
      <c r="DJ14" s="702"/>
      <c r="DK14" s="702"/>
      <c r="DL14" s="702"/>
      <c r="DM14" s="702"/>
      <c r="DN14" s="702"/>
      <c r="DO14" s="702"/>
      <c r="DP14" s="702"/>
      <c r="DQ14" s="702"/>
      <c r="DR14" s="702"/>
      <c r="DS14" s="702"/>
      <c r="DT14" s="702"/>
      <c r="DU14" s="702"/>
      <c r="DV14" s="702"/>
      <c r="DW14" s="702"/>
      <c r="DX14" s="702"/>
      <c r="DY14" s="702"/>
      <c r="DZ14" s="702"/>
      <c r="EA14" s="702"/>
      <c r="EB14" s="702"/>
      <c r="EC14" s="702"/>
      <c r="ED14" s="702"/>
      <c r="EE14" s="702"/>
      <c r="EF14" s="702"/>
      <c r="EG14" s="702"/>
      <c r="EH14" s="702"/>
      <c r="EI14" s="702"/>
      <c r="EJ14" s="702"/>
      <c r="EK14" s="702"/>
      <c r="EL14" s="702"/>
      <c r="EM14" s="702"/>
      <c r="EN14" s="702"/>
      <c r="EO14" s="702"/>
      <c r="EP14" s="702"/>
      <c r="EQ14" s="702"/>
      <c r="ER14" s="702"/>
      <c r="ES14" s="702"/>
      <c r="ET14" s="702"/>
      <c r="EU14" s="702"/>
      <c r="EV14" s="702"/>
      <c r="EW14" s="702"/>
      <c r="EX14" s="702"/>
      <c r="EY14" s="702"/>
      <c r="EZ14" s="702"/>
      <c r="FA14" s="702"/>
      <c r="FB14" s="702"/>
      <c r="FC14" s="702"/>
      <c r="FD14" s="702"/>
      <c r="FE14" s="702"/>
      <c r="FF14" s="702"/>
      <c r="FG14" s="702"/>
      <c r="FH14" s="702"/>
      <c r="FI14" s="702"/>
      <c r="FJ14" s="702"/>
      <c r="FK14" s="702"/>
      <c r="FL14" s="702"/>
      <c r="FM14" s="702"/>
      <c r="FN14" s="702"/>
      <c r="FO14" s="702"/>
      <c r="FP14" s="702"/>
      <c r="FQ14" s="702"/>
      <c r="FR14" s="702"/>
      <c r="FS14" s="702"/>
      <c r="FT14" s="702"/>
      <c r="FU14" s="702"/>
      <c r="FV14" s="702"/>
      <c r="FW14" s="702"/>
    </row>
    <row r="15" spans="1:179" ht="33.6" customHeight="1">
      <c r="A15" s="1120" t="s">
        <v>551</v>
      </c>
      <c r="B15" s="1121"/>
      <c r="C15" s="1121"/>
      <c r="D15" s="1121"/>
      <c r="E15" s="1121"/>
      <c r="F15" s="1121"/>
      <c r="G15" s="1121"/>
      <c r="H15" s="1121"/>
      <c r="I15" s="1122"/>
      <c r="J15" s="182"/>
      <c r="K15" s="182"/>
      <c r="L15" s="396"/>
    </row>
    <row r="16" spans="1:179" ht="15.75" customHeight="1" thickBot="1">
      <c r="A16" s="967"/>
      <c r="B16" s="182"/>
      <c r="C16" s="411"/>
      <c r="D16" s="411"/>
      <c r="E16" s="411"/>
      <c r="F16" s="411"/>
      <c r="G16" s="411"/>
      <c r="H16" s="709"/>
      <c r="I16" s="1047" t="s">
        <v>405</v>
      </c>
      <c r="J16" s="1009"/>
      <c r="K16" s="1009"/>
      <c r="L16" s="396"/>
    </row>
    <row r="17" spans="1:57" ht="69" customHeight="1">
      <c r="A17" s="968" t="s">
        <v>6</v>
      </c>
      <c r="B17" s="931" t="s">
        <v>15</v>
      </c>
      <c r="C17" s="931" t="s">
        <v>1</v>
      </c>
      <c r="D17" s="931" t="s">
        <v>0</v>
      </c>
      <c r="E17" s="931" t="s">
        <v>5</v>
      </c>
      <c r="F17" s="931" t="s">
        <v>35</v>
      </c>
      <c r="G17" s="932" t="s">
        <v>374</v>
      </c>
      <c r="H17" s="933" t="s">
        <v>478</v>
      </c>
      <c r="I17" s="969" t="s">
        <v>479</v>
      </c>
      <c r="J17" s="1010"/>
      <c r="K17" s="1010"/>
      <c r="L17" s="948" t="s">
        <v>35</v>
      </c>
    </row>
    <row r="18" spans="1:57" ht="8.4499999999999993" customHeight="1">
      <c r="A18" s="970"/>
      <c r="B18" s="934"/>
      <c r="C18" s="934"/>
      <c r="D18" s="934"/>
      <c r="E18" s="934"/>
      <c r="F18" s="934"/>
      <c r="G18" s="935"/>
      <c r="H18" s="947"/>
      <c r="I18" s="971"/>
      <c r="J18" s="1011"/>
      <c r="K18" s="1011"/>
      <c r="L18" s="949"/>
    </row>
    <row r="19" spans="1:57" ht="15">
      <c r="A19" s="972"/>
      <c r="B19" s="936"/>
      <c r="C19" s="936"/>
      <c r="D19" s="936"/>
      <c r="E19" s="936"/>
      <c r="F19" s="936"/>
      <c r="G19" s="937"/>
      <c r="H19" s="938"/>
      <c r="I19" s="973"/>
      <c r="J19" s="1012"/>
      <c r="K19" s="1012"/>
      <c r="L19" s="950"/>
    </row>
    <row r="20" spans="1:57" s="415" customFormat="1" ht="16.5" customHeight="1">
      <c r="A20" s="105" t="s">
        <v>7</v>
      </c>
      <c r="B20" s="819" t="s">
        <v>8</v>
      </c>
      <c r="C20" s="819" t="s">
        <v>9</v>
      </c>
      <c r="D20" s="819" t="s">
        <v>10</v>
      </c>
      <c r="E20" s="819" t="s">
        <v>11</v>
      </c>
      <c r="F20" s="819" t="s">
        <v>12</v>
      </c>
      <c r="G20" s="104" t="s">
        <v>332</v>
      </c>
      <c r="H20" s="104" t="s">
        <v>23</v>
      </c>
      <c r="I20" s="974" t="s">
        <v>460</v>
      </c>
      <c r="J20" s="1013"/>
      <c r="K20" s="1013"/>
      <c r="L20" s="951"/>
      <c r="M20" s="413"/>
      <c r="N20" s="414"/>
      <c r="AB20" s="702"/>
    </row>
    <row r="21" spans="1:57" ht="22.5" customHeight="1">
      <c r="A21" s="997">
        <v>1</v>
      </c>
      <c r="B21" s="998" t="s">
        <v>503</v>
      </c>
      <c r="C21" s="785"/>
      <c r="D21" s="785"/>
      <c r="E21" s="788" t="s">
        <v>504</v>
      </c>
      <c r="F21" s="788">
        <v>2799</v>
      </c>
      <c r="G21" s="786"/>
      <c r="H21" s="787"/>
      <c r="I21" s="975" t="str">
        <f>IF(H21="","INCLUDED", IF(ISERROR(F21*H21),H21,ROUND((F21*H21),2)))</f>
        <v>INCLUDED</v>
      </c>
      <c r="J21" s="1014"/>
      <c r="K21" s="1014"/>
      <c r="L21" s="952">
        <v>2</v>
      </c>
      <c r="BE21" s="758"/>
    </row>
    <row r="22" spans="1:57" s="394" customFormat="1" ht="19.5" customHeight="1">
      <c r="A22" s="696"/>
      <c r="B22" s="1129"/>
      <c r="C22" s="1129"/>
      <c r="D22" s="1129"/>
      <c r="E22" s="1129"/>
      <c r="F22" s="1129"/>
      <c r="G22" s="1129"/>
      <c r="H22" s="1129"/>
      <c r="I22" s="1130"/>
      <c r="J22" s="1015"/>
      <c r="K22" s="1015"/>
      <c r="L22" s="421"/>
      <c r="M22" s="419"/>
      <c r="N22" s="398"/>
      <c r="AB22" s="702"/>
    </row>
    <row r="23" spans="1:57" ht="19.5" customHeight="1">
      <c r="A23" s="976" t="s">
        <v>344</v>
      </c>
      <c r="B23" s="1126" t="s">
        <v>505</v>
      </c>
      <c r="C23" s="1127"/>
      <c r="D23" s="1127"/>
      <c r="E23" s="1128"/>
      <c r="F23" s="423"/>
      <c r="G23" s="423"/>
      <c r="H23" s="424"/>
      <c r="I23" s="977">
        <f>SUM(I21:I21)</f>
        <v>0</v>
      </c>
      <c r="J23" s="1016"/>
      <c r="K23" s="1016"/>
      <c r="L23" s="396"/>
    </row>
    <row r="24" spans="1:57" ht="16.5" customHeight="1">
      <c r="A24" s="416"/>
      <c r="B24" s="417"/>
      <c r="C24" s="425"/>
      <c r="D24" s="425"/>
      <c r="E24" s="425"/>
      <c r="F24" s="167"/>
      <c r="G24" s="700"/>
      <c r="H24" s="426"/>
      <c r="I24" s="978"/>
      <c r="J24" s="1017"/>
      <c r="K24" s="1017"/>
      <c r="L24" s="396"/>
    </row>
    <row r="25" spans="1:57" ht="32.450000000000003" customHeight="1">
      <c r="A25" s="427" t="s">
        <v>345</v>
      </c>
      <c r="B25" s="1126" t="s">
        <v>534</v>
      </c>
      <c r="C25" s="1127"/>
      <c r="D25" s="1127"/>
      <c r="E25" s="1128"/>
      <c r="F25" s="422"/>
      <c r="G25" s="423"/>
      <c r="H25" s="929" t="s">
        <v>343</v>
      </c>
      <c r="I25" s="979"/>
      <c r="J25" s="1018"/>
      <c r="K25" s="1018"/>
      <c r="L25" s="396"/>
    </row>
    <row r="26" spans="1:57" s="403" customFormat="1" ht="16.5" customHeight="1" thickBot="1">
      <c r="A26" s="607"/>
      <c r="B26" s="608"/>
      <c r="C26" s="609"/>
      <c r="D26" s="609"/>
      <c r="E26" s="609"/>
      <c r="F26" s="610"/>
      <c r="G26" s="610"/>
      <c r="H26" s="428"/>
      <c r="I26" s="980"/>
      <c r="J26" s="1019"/>
      <c r="K26" s="1019"/>
      <c r="L26" s="396"/>
      <c r="M26" s="397"/>
      <c r="N26" s="402"/>
    </row>
    <row r="27" spans="1:57" ht="19.5" customHeight="1" thickBot="1">
      <c r="A27" s="611" t="s">
        <v>346</v>
      </c>
      <c r="B27" s="1123" t="s">
        <v>132</v>
      </c>
      <c r="C27" s="1124"/>
      <c r="D27" s="1124"/>
      <c r="E27" s="1125"/>
      <c r="F27" s="612"/>
      <c r="G27" s="612"/>
      <c r="H27" s="613"/>
      <c r="I27" s="614">
        <f>I23+I25</f>
        <v>0</v>
      </c>
      <c r="J27" s="1016"/>
      <c r="K27" s="1016"/>
      <c r="L27" s="396"/>
    </row>
    <row r="28" spans="1:57" ht="6.75" customHeight="1">
      <c r="A28" s="981"/>
      <c r="B28" s="430"/>
      <c r="C28" s="429"/>
      <c r="D28" s="429"/>
      <c r="E28" s="429"/>
      <c r="F28" s="429"/>
      <c r="G28" s="429"/>
      <c r="H28" s="431"/>
      <c r="I28" s="982"/>
      <c r="J28" s="1020"/>
      <c r="K28" s="1020"/>
      <c r="L28" s="396"/>
    </row>
    <row r="29" spans="1:57" ht="16.5" customHeight="1">
      <c r="A29" s="983"/>
      <c r="B29" s="928"/>
      <c r="C29" s="928"/>
      <c r="D29" s="928"/>
      <c r="E29" s="928"/>
      <c r="F29" s="928"/>
      <c r="G29" s="928"/>
      <c r="H29" s="928"/>
      <c r="I29" s="984"/>
      <c r="J29" s="702"/>
      <c r="K29" s="702"/>
      <c r="L29" s="396"/>
    </row>
    <row r="30" spans="1:57" ht="16.5" customHeight="1">
      <c r="A30" s="981"/>
      <c r="B30" s="430"/>
      <c r="C30" s="429"/>
      <c r="D30" s="429"/>
      <c r="E30" s="429"/>
      <c r="F30" s="429"/>
      <c r="G30" s="429"/>
      <c r="H30" s="431"/>
      <c r="I30" s="982"/>
      <c r="J30" s="1020"/>
      <c r="K30" s="1020"/>
      <c r="L30" s="396"/>
    </row>
    <row r="31" spans="1:57" ht="21.75" customHeight="1">
      <c r="A31" s="983"/>
      <c r="C31" s="432"/>
      <c r="D31" s="432"/>
      <c r="E31" s="432"/>
      <c r="F31" s="432"/>
      <c r="G31" s="432"/>
      <c r="H31" s="433"/>
      <c r="I31" s="985"/>
      <c r="J31" s="433"/>
      <c r="K31" s="433"/>
      <c r="L31" s="396"/>
    </row>
    <row r="32" spans="1:57" ht="16.5" customHeight="1">
      <c r="A32" s="986" t="s">
        <v>3</v>
      </c>
      <c r="B32" s="944">
        <f>'Name of Bidder'!C45</f>
        <v>0</v>
      </c>
      <c r="G32" s="704"/>
      <c r="H32" s="1042" t="s">
        <v>130</v>
      </c>
      <c r="I32" s="987">
        <f>'Name of Bidder'!C42</f>
        <v>0</v>
      </c>
      <c r="J32" s="925"/>
      <c r="K32" s="925"/>
      <c r="L32" s="396"/>
    </row>
    <row r="33" spans="1:12" ht="24" customHeight="1" thickBot="1">
      <c r="A33" s="988" t="s">
        <v>4</v>
      </c>
      <c r="B33" s="1034">
        <f>'Name of Bidder'!C46</f>
        <v>0</v>
      </c>
      <c r="C33" s="989"/>
      <c r="D33" s="989"/>
      <c r="E33" s="990"/>
      <c r="F33" s="990"/>
      <c r="G33" s="991"/>
      <c r="H33" s="1043" t="s">
        <v>131</v>
      </c>
      <c r="I33" s="992">
        <f>'Name of Bidder'!C43</f>
        <v>0</v>
      </c>
      <c r="J33" s="925"/>
      <c r="K33" s="925"/>
      <c r="L33" s="396"/>
    </row>
    <row r="34" spans="1:12" ht="18" customHeight="1">
      <c r="G34" s="704"/>
      <c r="I34" s="925"/>
      <c r="J34" s="925"/>
      <c r="K34" s="925"/>
      <c r="L34" s="396"/>
    </row>
    <row r="35" spans="1:12" ht="18" customHeight="1">
      <c r="G35" s="704"/>
      <c r="I35" s="925"/>
      <c r="J35" s="925"/>
      <c r="K35" s="925"/>
      <c r="L35" s="396"/>
    </row>
    <row r="36" spans="1:12" ht="16.5" customHeight="1">
      <c r="L36" s="396"/>
    </row>
    <row r="37" spans="1:12" ht="16.5" customHeight="1">
      <c r="L37" s="396"/>
    </row>
    <row r="38" spans="1:12" ht="16.5" customHeight="1">
      <c r="L38" s="396"/>
    </row>
    <row r="39" spans="1:12" ht="16.5" customHeight="1">
      <c r="L39" s="396"/>
    </row>
    <row r="40" spans="1:12" ht="16.5" customHeight="1">
      <c r="L40" s="396"/>
    </row>
    <row r="41" spans="1:12" ht="16.5" customHeight="1">
      <c r="L41" s="396"/>
    </row>
    <row r="42" spans="1:12" ht="16.5" customHeight="1">
      <c r="L42" s="396"/>
    </row>
    <row r="43" spans="1:12" ht="16.5" customHeight="1">
      <c r="L43" s="396"/>
    </row>
    <row r="44" spans="1:12" ht="16.5" customHeight="1">
      <c r="L44" s="396"/>
    </row>
    <row r="45" spans="1:12" ht="16.5" customHeight="1">
      <c r="L45" s="396"/>
    </row>
    <row r="46" spans="1:12" ht="16.5" customHeight="1">
      <c r="L46" s="396"/>
    </row>
    <row r="47" spans="1:12" ht="16.5" customHeight="1">
      <c r="L47" s="396"/>
    </row>
    <row r="48" spans="1:12" ht="16.5" customHeight="1">
      <c r="L48" s="396"/>
    </row>
    <row r="49" spans="12:12" ht="16.5" customHeight="1">
      <c r="L49" s="396"/>
    </row>
    <row r="50" spans="12:12" ht="16.5" customHeight="1">
      <c r="L50" s="396"/>
    </row>
    <row r="51" spans="12:12" ht="16.5" customHeight="1">
      <c r="L51" s="396"/>
    </row>
    <row r="52" spans="12:12" ht="16.5" customHeight="1">
      <c r="L52" s="396"/>
    </row>
    <row r="53" spans="12:12" ht="16.5" customHeight="1">
      <c r="L53" s="396"/>
    </row>
    <row r="54" spans="12:12" ht="16.5" customHeight="1">
      <c r="L54" s="396"/>
    </row>
    <row r="55" spans="12:12" ht="16.5" customHeight="1">
      <c r="L55" s="396"/>
    </row>
    <row r="56" spans="12:12" ht="16.5" customHeight="1">
      <c r="L56" s="396"/>
    </row>
    <row r="57" spans="12:12" ht="16.5" customHeight="1">
      <c r="L57" s="396"/>
    </row>
    <row r="58" spans="12:12" ht="16.5" customHeight="1">
      <c r="L58" s="396"/>
    </row>
    <row r="59" spans="12:12" ht="16.5" customHeight="1">
      <c r="L59" s="396"/>
    </row>
    <row r="60" spans="12:12" ht="16.5" customHeight="1">
      <c r="L60" s="396"/>
    </row>
    <row r="61" spans="12:12" ht="16.5" customHeight="1">
      <c r="L61" s="396"/>
    </row>
    <row r="62" spans="12:12" ht="16.5" customHeight="1">
      <c r="L62" s="396"/>
    </row>
    <row r="63" spans="12:12" ht="16.5" customHeight="1">
      <c r="L63" s="396"/>
    </row>
    <row r="64" spans="12:12" ht="16.5" customHeight="1">
      <c r="L64" s="396"/>
    </row>
    <row r="65" spans="12:12" ht="16.5" customHeight="1">
      <c r="L65" s="396"/>
    </row>
    <row r="66" spans="12:12" ht="16.5" customHeight="1">
      <c r="L66" s="396"/>
    </row>
    <row r="67" spans="12:12" ht="16.5" customHeight="1">
      <c r="L67" s="396"/>
    </row>
    <row r="68" spans="12:12" ht="16.5" customHeight="1">
      <c r="L68" s="396"/>
    </row>
    <row r="69" spans="12:12" ht="16.5" customHeight="1">
      <c r="L69" s="396"/>
    </row>
    <row r="70" spans="12:12" ht="16.5" customHeight="1">
      <c r="L70" s="396"/>
    </row>
    <row r="71" spans="12:12" ht="16.5" customHeight="1">
      <c r="L71" s="396"/>
    </row>
    <row r="72" spans="12:12" ht="16.5" customHeight="1">
      <c r="L72" s="396"/>
    </row>
    <row r="73" spans="12:12" ht="16.5" customHeight="1">
      <c r="L73" s="396"/>
    </row>
    <row r="74" spans="12:12" ht="16.5" customHeight="1">
      <c r="L74" s="396"/>
    </row>
    <row r="75" spans="12:12" ht="16.5" customHeight="1">
      <c r="L75" s="396"/>
    </row>
    <row r="76" spans="12:12" ht="16.5" customHeight="1">
      <c r="L76" s="396"/>
    </row>
    <row r="77" spans="12:12" ht="16.5" customHeight="1">
      <c r="L77" s="396"/>
    </row>
    <row r="78" spans="12:12" ht="16.5" customHeight="1">
      <c r="L78" s="396"/>
    </row>
    <row r="79" spans="12:12" ht="16.5" customHeight="1">
      <c r="L79" s="396"/>
    </row>
    <row r="80" spans="12:12" ht="16.5" customHeight="1">
      <c r="L80" s="396"/>
    </row>
    <row r="81" spans="12:12" ht="16.5" customHeight="1">
      <c r="L81" s="396"/>
    </row>
    <row r="82" spans="12:12" ht="16.5" customHeight="1">
      <c r="L82" s="396"/>
    </row>
    <row r="83" spans="12:12" ht="16.5" customHeight="1">
      <c r="L83" s="396"/>
    </row>
    <row r="84" spans="12:12" ht="16.5" customHeight="1">
      <c r="L84" s="396"/>
    </row>
    <row r="85" spans="12:12" ht="16.5" customHeight="1">
      <c r="L85" s="396"/>
    </row>
    <row r="86" spans="12:12" ht="16.5" customHeight="1">
      <c r="L86" s="396"/>
    </row>
    <row r="87" spans="12:12" ht="16.5" customHeight="1">
      <c r="L87" s="396"/>
    </row>
    <row r="88" spans="12:12" ht="16.5" customHeight="1">
      <c r="L88" s="396"/>
    </row>
    <row r="89" spans="12:12" ht="16.5" customHeight="1">
      <c r="L89" s="396"/>
    </row>
    <row r="90" spans="12:12" ht="16.5" customHeight="1">
      <c r="L90" s="396"/>
    </row>
    <row r="91" spans="12:12" ht="16.5" customHeight="1">
      <c r="L91" s="396"/>
    </row>
    <row r="92" spans="12:12" ht="16.5" customHeight="1">
      <c r="L92" s="396"/>
    </row>
    <row r="93" spans="12:12" ht="16.5" customHeight="1">
      <c r="L93" s="396"/>
    </row>
    <row r="94" spans="12:12" ht="16.5" customHeight="1">
      <c r="L94" s="396"/>
    </row>
    <row r="95" spans="12:12" ht="16.5" customHeight="1">
      <c r="L95" s="396"/>
    </row>
    <row r="96" spans="12:12" ht="16.5" customHeight="1">
      <c r="L96" s="396"/>
    </row>
    <row r="97" spans="12:12" ht="16.5" customHeight="1">
      <c r="L97" s="396"/>
    </row>
    <row r="98" spans="12:12" ht="16.5" customHeight="1">
      <c r="L98" s="396"/>
    </row>
    <row r="99" spans="12:12" ht="16.5" customHeight="1">
      <c r="L99" s="396"/>
    </row>
    <row r="100" spans="12:12" ht="16.5" customHeight="1">
      <c r="L100" s="396"/>
    </row>
    <row r="101" spans="12:12" ht="16.5" customHeight="1">
      <c r="L101" s="396"/>
    </row>
    <row r="102" spans="12:12" ht="16.5" customHeight="1">
      <c r="L102" s="396"/>
    </row>
    <row r="103" spans="12:12" ht="16.5" customHeight="1">
      <c r="L103" s="396"/>
    </row>
    <row r="104" spans="12:12" ht="16.5" customHeight="1">
      <c r="L104" s="396"/>
    </row>
    <row r="105" spans="12:12" ht="16.5" customHeight="1">
      <c r="L105" s="396"/>
    </row>
    <row r="106" spans="12:12" ht="16.5" customHeight="1">
      <c r="L106" s="396"/>
    </row>
    <row r="107" spans="12:12" ht="16.5" customHeight="1">
      <c r="L107" s="396"/>
    </row>
    <row r="108" spans="12:12" ht="16.5" customHeight="1">
      <c r="L108" s="396"/>
    </row>
    <row r="109" spans="12:12" ht="16.5" customHeight="1">
      <c r="L109" s="396"/>
    </row>
    <row r="110" spans="12:12" ht="16.5" customHeight="1">
      <c r="L110" s="396"/>
    </row>
    <row r="111" spans="12:12" ht="16.5" customHeight="1">
      <c r="L111" s="396"/>
    </row>
    <row r="112" spans="12:12" ht="16.5" customHeight="1">
      <c r="L112" s="396"/>
    </row>
    <row r="113" spans="12:12" ht="16.5" customHeight="1">
      <c r="L113" s="396"/>
    </row>
    <row r="114" spans="12:12" ht="16.5" customHeight="1">
      <c r="L114" s="396"/>
    </row>
    <row r="115" spans="12:12" ht="16.5" customHeight="1">
      <c r="L115" s="396"/>
    </row>
    <row r="116" spans="12:12" ht="16.5" customHeight="1">
      <c r="L116" s="396"/>
    </row>
    <row r="117" spans="12:12" ht="16.5" customHeight="1">
      <c r="L117" s="396"/>
    </row>
    <row r="118" spans="12:12" ht="16.5" customHeight="1">
      <c r="L118" s="396"/>
    </row>
    <row r="119" spans="12:12" ht="16.5" customHeight="1">
      <c r="L119" s="396"/>
    </row>
    <row r="120" spans="12:12" ht="16.5" customHeight="1">
      <c r="L120" s="396"/>
    </row>
    <row r="121" spans="12:12" ht="16.5" customHeight="1">
      <c r="L121" s="396"/>
    </row>
    <row r="122" spans="12:12" ht="16.5" customHeight="1">
      <c r="L122" s="396"/>
    </row>
    <row r="123" spans="12:12" ht="16.5" customHeight="1">
      <c r="L123" s="396"/>
    </row>
    <row r="124" spans="12:12" ht="16.5" customHeight="1">
      <c r="L124" s="396"/>
    </row>
    <row r="125" spans="12:12" ht="16.5" customHeight="1">
      <c r="L125" s="396"/>
    </row>
    <row r="126" spans="12:12" ht="16.5" customHeight="1">
      <c r="L126" s="396"/>
    </row>
    <row r="127" spans="12:12" ht="16.5" customHeight="1">
      <c r="L127" s="396"/>
    </row>
    <row r="128" spans="12:12" ht="16.5" customHeight="1">
      <c r="L128" s="396"/>
    </row>
    <row r="129" spans="12:12" ht="16.5" customHeight="1">
      <c r="L129" s="396"/>
    </row>
    <row r="130" spans="12:12" ht="16.5" customHeight="1">
      <c r="L130" s="396"/>
    </row>
    <row r="131" spans="12:12" ht="16.5" customHeight="1">
      <c r="L131" s="396"/>
    </row>
    <row r="132" spans="12:12" ht="16.5" customHeight="1">
      <c r="L132" s="396"/>
    </row>
    <row r="133" spans="12:12" ht="16.5" customHeight="1">
      <c r="L133" s="396"/>
    </row>
    <row r="134" spans="12:12" ht="16.5" customHeight="1">
      <c r="L134" s="396"/>
    </row>
    <row r="135" spans="12:12" ht="16.5" customHeight="1">
      <c r="L135" s="396"/>
    </row>
    <row r="136" spans="12:12" ht="16.5" customHeight="1">
      <c r="L136" s="396"/>
    </row>
    <row r="137" spans="12:12" ht="16.5" customHeight="1">
      <c r="L137" s="396"/>
    </row>
    <row r="138" spans="12:12" ht="16.5" customHeight="1">
      <c r="L138" s="396"/>
    </row>
    <row r="139" spans="12:12" ht="16.5" customHeight="1">
      <c r="L139" s="396"/>
    </row>
    <row r="140" spans="12:12" ht="16.5" customHeight="1">
      <c r="L140" s="396"/>
    </row>
    <row r="141" spans="12:12" ht="16.5" customHeight="1">
      <c r="L141" s="396"/>
    </row>
    <row r="142" spans="12:12" ht="16.5" customHeight="1">
      <c r="L142" s="396"/>
    </row>
    <row r="143" spans="12:12" ht="16.5" customHeight="1">
      <c r="L143" s="396"/>
    </row>
    <row r="144" spans="12:12" ht="16.5" customHeight="1">
      <c r="L144" s="396"/>
    </row>
    <row r="145" spans="12:12" ht="16.5" customHeight="1">
      <c r="L145" s="396"/>
    </row>
    <row r="146" spans="12:12" ht="16.5" customHeight="1">
      <c r="L146" s="396"/>
    </row>
    <row r="147" spans="12:12" ht="16.5" customHeight="1">
      <c r="L147" s="396"/>
    </row>
    <row r="148" spans="12:12" ht="16.5" customHeight="1">
      <c r="L148" s="396"/>
    </row>
    <row r="149" spans="12:12" ht="16.5" customHeight="1">
      <c r="L149" s="396"/>
    </row>
    <row r="150" spans="12:12" ht="16.5" customHeight="1">
      <c r="L150" s="396"/>
    </row>
    <row r="151" spans="12:12" ht="16.5" customHeight="1">
      <c r="L151" s="396"/>
    </row>
    <row r="152" spans="12:12" ht="16.5" customHeight="1">
      <c r="L152" s="396"/>
    </row>
    <row r="153" spans="12:12" ht="16.5" customHeight="1">
      <c r="L153" s="396"/>
    </row>
    <row r="154" spans="12:12" ht="16.5" customHeight="1">
      <c r="L154" s="396"/>
    </row>
    <row r="155" spans="12:12" ht="16.5" customHeight="1">
      <c r="L155" s="396"/>
    </row>
    <row r="156" spans="12:12" ht="16.5" customHeight="1">
      <c r="L156" s="396"/>
    </row>
    <row r="157" spans="12:12" ht="16.5" customHeight="1">
      <c r="L157" s="396"/>
    </row>
    <row r="158" spans="12:12" ht="16.5" customHeight="1">
      <c r="L158" s="396"/>
    </row>
    <row r="159" spans="12:12" ht="16.5" customHeight="1">
      <c r="L159" s="396"/>
    </row>
    <row r="160" spans="12:12" ht="16.5" customHeight="1">
      <c r="L160" s="396"/>
    </row>
    <row r="161" spans="12:12" ht="16.5" customHeight="1">
      <c r="L161" s="396"/>
    </row>
    <row r="162" spans="12:12" ht="16.5" customHeight="1">
      <c r="L162" s="396"/>
    </row>
    <row r="163" spans="12:12" ht="16.5" customHeight="1">
      <c r="L163" s="396"/>
    </row>
    <row r="164" spans="12:12" ht="16.5" customHeight="1">
      <c r="L164" s="396"/>
    </row>
    <row r="165" spans="12:12" ht="16.5" customHeight="1">
      <c r="L165" s="396"/>
    </row>
    <row r="166" spans="12:12" ht="16.5" customHeight="1">
      <c r="L166" s="396"/>
    </row>
    <row r="167" spans="12:12" ht="16.5" customHeight="1">
      <c r="L167" s="396"/>
    </row>
    <row r="168" spans="12:12" ht="16.5" customHeight="1">
      <c r="L168" s="396"/>
    </row>
    <row r="169" spans="12:12" ht="16.5" customHeight="1">
      <c r="L169" s="396"/>
    </row>
    <row r="170" spans="12:12" ht="16.5" customHeight="1">
      <c r="L170" s="396"/>
    </row>
    <row r="171" spans="12:12" ht="16.5" customHeight="1">
      <c r="L171" s="396"/>
    </row>
    <row r="172" spans="12:12" ht="16.5" customHeight="1">
      <c r="L172" s="396"/>
    </row>
    <row r="173" spans="12:12" ht="16.5" customHeight="1">
      <c r="L173" s="396"/>
    </row>
    <row r="174" spans="12:12" ht="16.5" customHeight="1">
      <c r="L174" s="396"/>
    </row>
    <row r="175" spans="12:12" ht="16.5" customHeight="1">
      <c r="L175" s="396"/>
    </row>
    <row r="176" spans="12:12" ht="16.5" customHeight="1">
      <c r="L176" s="396"/>
    </row>
    <row r="177" spans="12:12" ht="16.5" customHeight="1">
      <c r="L177" s="396"/>
    </row>
    <row r="178" spans="12:12" ht="16.5" customHeight="1">
      <c r="L178" s="396"/>
    </row>
    <row r="179" spans="12:12" ht="16.5" customHeight="1">
      <c r="L179" s="396"/>
    </row>
    <row r="180" spans="12:12" ht="16.5" customHeight="1">
      <c r="L180" s="396"/>
    </row>
    <row r="181" spans="12:12" ht="16.5" customHeight="1">
      <c r="L181" s="396"/>
    </row>
    <row r="182" spans="12:12" ht="16.5" customHeight="1">
      <c r="L182" s="396"/>
    </row>
    <row r="183" spans="12:12" ht="16.5" customHeight="1">
      <c r="L183" s="396"/>
    </row>
    <row r="184" spans="12:12" ht="16.5" customHeight="1">
      <c r="L184" s="396"/>
    </row>
    <row r="185" spans="12:12" ht="16.5" customHeight="1">
      <c r="L185" s="396"/>
    </row>
    <row r="186" spans="12:12" ht="16.5" customHeight="1">
      <c r="L186" s="396"/>
    </row>
    <row r="187" spans="12:12" ht="16.5" customHeight="1">
      <c r="L187" s="396"/>
    </row>
    <row r="188" spans="12:12" ht="16.5" customHeight="1">
      <c r="L188" s="396"/>
    </row>
    <row r="189" spans="12:12" ht="16.5" customHeight="1">
      <c r="L189" s="396"/>
    </row>
    <row r="190" spans="12:12" ht="16.5" customHeight="1">
      <c r="L190" s="396"/>
    </row>
    <row r="191" spans="12:12" ht="16.5" customHeight="1">
      <c r="L191" s="396"/>
    </row>
    <row r="192" spans="12:12" ht="16.5" customHeight="1">
      <c r="L192" s="396"/>
    </row>
    <row r="193" spans="12:12" ht="16.5" customHeight="1">
      <c r="L193" s="396"/>
    </row>
    <row r="194" spans="12:12" ht="16.5" customHeight="1">
      <c r="L194" s="396"/>
    </row>
    <row r="195" spans="12:12" ht="16.5" customHeight="1">
      <c r="L195" s="396"/>
    </row>
    <row r="196" spans="12:12" ht="16.5" customHeight="1">
      <c r="L196" s="396"/>
    </row>
    <row r="197" spans="12:12" ht="16.5" customHeight="1">
      <c r="L197" s="396"/>
    </row>
    <row r="198" spans="12:12" ht="16.5" customHeight="1">
      <c r="L198" s="396"/>
    </row>
    <row r="199" spans="12:12" ht="16.5" customHeight="1">
      <c r="L199" s="396"/>
    </row>
    <row r="200" spans="12:12" ht="16.5" customHeight="1">
      <c r="L200" s="396"/>
    </row>
    <row r="201" spans="12:12" ht="16.5" customHeight="1">
      <c r="L201" s="396"/>
    </row>
    <row r="202" spans="12:12" ht="16.5" customHeight="1">
      <c r="L202" s="396"/>
    </row>
    <row r="203" spans="12:12" ht="16.5" customHeight="1">
      <c r="L203" s="396"/>
    </row>
    <row r="204" spans="12:12" ht="16.5" customHeight="1">
      <c r="L204" s="396"/>
    </row>
    <row r="205" spans="12:12" ht="16.5" customHeight="1">
      <c r="L205" s="396"/>
    </row>
    <row r="206" spans="12:12" ht="16.5" customHeight="1">
      <c r="L206" s="396"/>
    </row>
    <row r="207" spans="12:12" ht="16.5" customHeight="1">
      <c r="L207" s="396"/>
    </row>
    <row r="208" spans="12:12" ht="16.5" customHeight="1">
      <c r="L208" s="396"/>
    </row>
    <row r="209" spans="12:12" ht="16.5" customHeight="1">
      <c r="L209" s="396"/>
    </row>
    <row r="210" spans="12:12" ht="16.5" customHeight="1">
      <c r="L210" s="396"/>
    </row>
    <row r="211" spans="12:12" ht="16.5" customHeight="1">
      <c r="L211" s="396"/>
    </row>
    <row r="212" spans="12:12" ht="16.5" customHeight="1">
      <c r="L212" s="396"/>
    </row>
    <row r="213" spans="12:12" ht="16.5" customHeight="1">
      <c r="L213" s="396"/>
    </row>
    <row r="214" spans="12:12" ht="16.5" customHeight="1">
      <c r="L214" s="396"/>
    </row>
    <row r="215" spans="12:12" ht="16.5" customHeight="1">
      <c r="L215" s="396"/>
    </row>
    <row r="216" spans="12:12" ht="16.5" customHeight="1">
      <c r="L216" s="396"/>
    </row>
    <row r="217" spans="12:12" ht="16.5" customHeight="1">
      <c r="L217" s="396"/>
    </row>
    <row r="218" spans="12:12" ht="16.5" customHeight="1">
      <c r="L218" s="396"/>
    </row>
    <row r="219" spans="12:12" ht="16.5" customHeight="1">
      <c r="L219" s="396"/>
    </row>
    <row r="220" spans="12:12" ht="16.5" customHeight="1">
      <c r="L220" s="396"/>
    </row>
    <row r="221" spans="12:12" ht="16.5" customHeight="1">
      <c r="L221" s="396"/>
    </row>
    <row r="222" spans="12:12" ht="16.5" customHeight="1">
      <c r="L222" s="396"/>
    </row>
    <row r="223" spans="12:12" ht="16.5" customHeight="1">
      <c r="L223" s="396"/>
    </row>
    <row r="224" spans="12:12" ht="16.5" customHeight="1">
      <c r="L224" s="396"/>
    </row>
    <row r="225" spans="12:12" ht="16.5" customHeight="1">
      <c r="L225" s="396"/>
    </row>
    <row r="226" spans="12:12" ht="16.5" customHeight="1">
      <c r="L226" s="396"/>
    </row>
    <row r="227" spans="12:12" ht="16.5" customHeight="1">
      <c r="L227" s="396"/>
    </row>
    <row r="228" spans="12:12" ht="16.5" customHeight="1">
      <c r="L228" s="396"/>
    </row>
    <row r="229" spans="12:12" ht="16.5" customHeight="1">
      <c r="L229" s="396"/>
    </row>
    <row r="230" spans="12:12" ht="16.5" customHeight="1">
      <c r="L230" s="396"/>
    </row>
    <row r="231" spans="12:12" ht="16.5" customHeight="1">
      <c r="L231" s="396"/>
    </row>
    <row r="232" spans="12:12" ht="16.5" customHeight="1">
      <c r="L232" s="396"/>
    </row>
    <row r="233" spans="12:12" ht="16.5" customHeight="1">
      <c r="L233" s="396"/>
    </row>
    <row r="234" spans="12:12" ht="16.5" customHeight="1">
      <c r="L234" s="396"/>
    </row>
    <row r="235" spans="12:12" ht="16.5" customHeight="1">
      <c r="L235" s="396"/>
    </row>
    <row r="236" spans="12:12" ht="16.5" customHeight="1">
      <c r="L236" s="396"/>
    </row>
    <row r="237" spans="12:12" ht="16.5" customHeight="1">
      <c r="L237" s="396"/>
    </row>
    <row r="238" spans="12:12" ht="16.5" customHeight="1">
      <c r="L238" s="396"/>
    </row>
    <row r="239" spans="12:12" ht="16.5" customHeight="1">
      <c r="L239" s="396"/>
    </row>
    <row r="240" spans="12:12" ht="16.5" customHeight="1">
      <c r="L240" s="396"/>
    </row>
    <row r="241" spans="12:12" ht="16.5" customHeight="1">
      <c r="L241" s="396"/>
    </row>
    <row r="242" spans="12:12" ht="16.5" customHeight="1">
      <c r="L242" s="396"/>
    </row>
    <row r="243" spans="12:12" ht="16.5" customHeight="1">
      <c r="L243" s="396"/>
    </row>
    <row r="244" spans="12:12" ht="16.5" customHeight="1">
      <c r="L244" s="396"/>
    </row>
    <row r="245" spans="12:12" ht="16.5" customHeight="1">
      <c r="L245" s="396"/>
    </row>
    <row r="246" spans="12:12" ht="16.5" customHeight="1">
      <c r="L246" s="396"/>
    </row>
    <row r="247" spans="12:12" ht="16.5" customHeight="1">
      <c r="L247" s="396"/>
    </row>
    <row r="248" spans="12:12" ht="16.5" customHeight="1">
      <c r="L248" s="396"/>
    </row>
    <row r="249" spans="12:12" ht="16.5" customHeight="1">
      <c r="L249" s="396"/>
    </row>
    <row r="250" spans="12:12" ht="16.5" customHeight="1">
      <c r="L250" s="396"/>
    </row>
    <row r="251" spans="12:12" ht="16.5" customHeight="1">
      <c r="L251" s="396"/>
    </row>
    <row r="252" spans="12:12" ht="16.5" customHeight="1">
      <c r="L252" s="396"/>
    </row>
    <row r="253" spans="12:12" ht="16.5" customHeight="1">
      <c r="L253" s="396"/>
    </row>
    <row r="254" spans="12:12" ht="16.5" customHeight="1">
      <c r="L254" s="396"/>
    </row>
    <row r="255" spans="12:12" ht="16.5" customHeight="1">
      <c r="L255" s="396"/>
    </row>
    <row r="256" spans="12:12" ht="16.5" customHeight="1">
      <c r="L256" s="396"/>
    </row>
    <row r="257" spans="12:12" ht="16.5" customHeight="1">
      <c r="L257" s="396"/>
    </row>
    <row r="258" spans="12:12" ht="16.5" customHeight="1">
      <c r="L258" s="396"/>
    </row>
    <row r="259" spans="12:12" ht="16.5" customHeight="1">
      <c r="L259" s="396"/>
    </row>
    <row r="260" spans="12:12" ht="16.5" customHeight="1">
      <c r="L260" s="396"/>
    </row>
    <row r="261" spans="12:12" ht="16.5" customHeight="1">
      <c r="L261" s="396"/>
    </row>
    <row r="262" spans="12:12" ht="16.5" customHeight="1">
      <c r="L262" s="396"/>
    </row>
    <row r="263" spans="12:12" ht="16.5" customHeight="1">
      <c r="L263" s="396"/>
    </row>
    <row r="264" spans="12:12" ht="16.5" customHeight="1">
      <c r="L264" s="396"/>
    </row>
    <row r="265" spans="12:12" ht="16.5" customHeight="1">
      <c r="L265" s="396"/>
    </row>
    <row r="266" spans="12:12" ht="16.5" customHeight="1">
      <c r="L266" s="396"/>
    </row>
    <row r="267" spans="12:12" ht="16.5" customHeight="1">
      <c r="L267" s="396"/>
    </row>
    <row r="268" spans="12:12" ht="16.5" customHeight="1">
      <c r="L268" s="396"/>
    </row>
    <row r="269" spans="12:12" ht="16.5" customHeight="1">
      <c r="L269" s="396"/>
    </row>
    <row r="270" spans="12:12" ht="16.5" customHeight="1">
      <c r="L270" s="396"/>
    </row>
    <row r="271" spans="12:12" ht="16.5" customHeight="1">
      <c r="L271" s="396"/>
    </row>
    <row r="272" spans="12:12" ht="16.5" customHeight="1">
      <c r="L272" s="396"/>
    </row>
    <row r="273" spans="12:12" ht="16.5" customHeight="1">
      <c r="L273" s="396"/>
    </row>
    <row r="274" spans="12:12" ht="16.5" customHeight="1">
      <c r="L274" s="396"/>
    </row>
    <row r="275" spans="12:12" ht="16.5" customHeight="1">
      <c r="L275" s="396"/>
    </row>
    <row r="276" spans="12:12" ht="16.5" customHeight="1">
      <c r="L276" s="396"/>
    </row>
    <row r="277" spans="12:12" ht="16.5" customHeight="1">
      <c r="L277" s="396"/>
    </row>
    <row r="278" spans="12:12" ht="16.5" customHeight="1">
      <c r="L278" s="396"/>
    </row>
    <row r="279" spans="12:12" ht="16.5" customHeight="1">
      <c r="L279" s="396"/>
    </row>
    <row r="280" spans="12:12" ht="16.5" customHeight="1">
      <c r="L280" s="396"/>
    </row>
    <row r="281" spans="12:12" ht="16.5" customHeight="1">
      <c r="L281" s="396"/>
    </row>
    <row r="282" spans="12:12" ht="16.5" customHeight="1">
      <c r="L282" s="396"/>
    </row>
    <row r="283" spans="12:12" ht="16.5" customHeight="1">
      <c r="L283" s="396"/>
    </row>
    <row r="284" spans="12:12" ht="16.5" customHeight="1">
      <c r="L284" s="396"/>
    </row>
    <row r="285" spans="12:12" ht="16.5" customHeight="1">
      <c r="L285" s="396"/>
    </row>
    <row r="286" spans="12:12" ht="16.5" customHeight="1">
      <c r="L286" s="396"/>
    </row>
    <row r="287" spans="12:12" ht="16.5" customHeight="1">
      <c r="L287" s="396"/>
    </row>
    <row r="288" spans="12:12" ht="16.5" customHeight="1">
      <c r="L288" s="396"/>
    </row>
    <row r="289" spans="12:12" ht="16.5" customHeight="1">
      <c r="L289" s="396"/>
    </row>
    <row r="290" spans="12:12" ht="16.5" customHeight="1">
      <c r="L290" s="396"/>
    </row>
    <row r="291" spans="12:12" ht="16.5" customHeight="1">
      <c r="L291" s="396"/>
    </row>
    <row r="292" spans="12:12" ht="16.5" customHeight="1">
      <c r="L292" s="396"/>
    </row>
    <row r="293" spans="12:12" ht="16.5" customHeight="1">
      <c r="L293" s="396"/>
    </row>
    <row r="294" spans="12:12" ht="16.5" customHeight="1">
      <c r="L294" s="396"/>
    </row>
    <row r="295" spans="12:12" ht="16.5" customHeight="1">
      <c r="L295" s="396"/>
    </row>
    <row r="296" spans="12:12" ht="16.5" customHeight="1">
      <c r="L296" s="396"/>
    </row>
    <row r="297" spans="12:12" ht="16.5" customHeight="1">
      <c r="L297" s="396"/>
    </row>
    <row r="298" spans="12:12" ht="16.5" customHeight="1">
      <c r="L298" s="396"/>
    </row>
    <row r="299" spans="12:12" ht="16.5" customHeight="1">
      <c r="L299" s="396"/>
    </row>
    <row r="300" spans="12:12" ht="16.5" customHeight="1">
      <c r="L300" s="396"/>
    </row>
    <row r="301" spans="12:12" ht="16.5" customHeight="1">
      <c r="L301" s="396"/>
    </row>
    <row r="302" spans="12:12" ht="16.5" customHeight="1">
      <c r="L302" s="396"/>
    </row>
    <row r="303" spans="12:12" ht="16.5" customHeight="1">
      <c r="L303" s="396"/>
    </row>
    <row r="304" spans="12:12" ht="16.5" customHeight="1">
      <c r="L304" s="396"/>
    </row>
    <row r="305" spans="12:12" ht="16.5" customHeight="1">
      <c r="L305" s="396"/>
    </row>
    <row r="306" spans="12:12" ht="16.5" customHeight="1">
      <c r="L306" s="396"/>
    </row>
    <row r="307" spans="12:12" ht="16.5" customHeight="1">
      <c r="L307" s="396"/>
    </row>
    <row r="308" spans="12:12" ht="16.5" customHeight="1">
      <c r="L308" s="396"/>
    </row>
    <row r="309" spans="12:12" ht="16.5" customHeight="1">
      <c r="L309" s="396"/>
    </row>
    <row r="310" spans="12:12" ht="16.5" customHeight="1">
      <c r="L310" s="396"/>
    </row>
    <row r="311" spans="12:12" ht="16.5" customHeight="1">
      <c r="L311" s="396"/>
    </row>
    <row r="312" spans="12:12" ht="16.5" customHeight="1">
      <c r="L312" s="396"/>
    </row>
    <row r="313" spans="12:12" ht="16.5" customHeight="1">
      <c r="L313" s="396"/>
    </row>
    <row r="314" spans="12:12" ht="16.5" customHeight="1">
      <c r="L314" s="396"/>
    </row>
    <row r="315" spans="12:12" ht="16.5" customHeight="1">
      <c r="L315" s="396"/>
    </row>
    <row r="316" spans="12:12" ht="16.5" customHeight="1">
      <c r="L316" s="396"/>
    </row>
    <row r="317" spans="12:12" ht="16.5" customHeight="1">
      <c r="L317" s="396"/>
    </row>
    <row r="318" spans="12:12" ht="16.5" customHeight="1">
      <c r="L318" s="396"/>
    </row>
    <row r="319" spans="12:12" ht="16.5" customHeight="1">
      <c r="L319" s="396"/>
    </row>
    <row r="320" spans="12:12" ht="16.5" customHeight="1">
      <c r="L320" s="396"/>
    </row>
    <row r="321" spans="12:12" ht="16.5" customHeight="1">
      <c r="L321" s="396"/>
    </row>
    <row r="322" spans="12:12" ht="16.5" customHeight="1">
      <c r="L322" s="396"/>
    </row>
    <row r="323" spans="12:12" ht="16.5" customHeight="1">
      <c r="L323" s="396"/>
    </row>
    <row r="324" spans="12:12" ht="16.5" customHeight="1">
      <c r="L324" s="396"/>
    </row>
    <row r="325" spans="12:12" ht="16.5" customHeight="1">
      <c r="L325" s="396"/>
    </row>
    <row r="326" spans="12:12" ht="16.5" customHeight="1">
      <c r="L326" s="396"/>
    </row>
    <row r="327" spans="12:12" ht="16.5" customHeight="1">
      <c r="L327" s="396"/>
    </row>
    <row r="328" spans="12:12" ht="16.5" customHeight="1">
      <c r="L328" s="396"/>
    </row>
    <row r="329" spans="12:12" ht="16.5" customHeight="1">
      <c r="L329" s="396"/>
    </row>
    <row r="330" spans="12:12" ht="16.5" customHeight="1">
      <c r="L330" s="396"/>
    </row>
    <row r="331" spans="12:12" ht="16.5" customHeight="1">
      <c r="L331" s="396"/>
    </row>
    <row r="332" spans="12:12" ht="16.5" customHeight="1">
      <c r="L332" s="396"/>
    </row>
    <row r="333" spans="12:12" ht="16.5" customHeight="1">
      <c r="L333" s="396"/>
    </row>
    <row r="334" spans="12:12" ht="16.5" customHeight="1">
      <c r="L334" s="396"/>
    </row>
    <row r="335" spans="12:12" ht="16.5" customHeight="1">
      <c r="L335" s="396"/>
    </row>
    <row r="336" spans="12:12" ht="16.5" customHeight="1">
      <c r="L336" s="396"/>
    </row>
    <row r="337" spans="12:12" ht="16.5" customHeight="1">
      <c r="L337" s="396"/>
    </row>
    <row r="338" spans="12:12" ht="16.5" customHeight="1">
      <c r="L338" s="396"/>
    </row>
    <row r="339" spans="12:12" ht="16.5" customHeight="1">
      <c r="L339" s="396"/>
    </row>
    <row r="340" spans="12:12" ht="16.5" customHeight="1">
      <c r="L340" s="396"/>
    </row>
    <row r="341" spans="12:12" ht="16.5" customHeight="1">
      <c r="L341" s="396"/>
    </row>
    <row r="342" spans="12:12" ht="16.5" customHeight="1">
      <c r="L342" s="396"/>
    </row>
    <row r="343" spans="12:12" ht="16.5" customHeight="1">
      <c r="L343" s="396"/>
    </row>
    <row r="344" spans="12:12" ht="16.5" customHeight="1">
      <c r="L344" s="396"/>
    </row>
    <row r="345" spans="12:12" ht="16.5" customHeight="1">
      <c r="L345" s="396"/>
    </row>
    <row r="346" spans="12:12" ht="16.5" customHeight="1">
      <c r="L346" s="396"/>
    </row>
    <row r="347" spans="12:12" ht="16.5" customHeight="1">
      <c r="L347" s="396"/>
    </row>
    <row r="348" spans="12:12" ht="16.5" customHeight="1">
      <c r="L348" s="396"/>
    </row>
    <row r="349" spans="12:12" ht="16.5" customHeight="1">
      <c r="L349" s="396"/>
    </row>
    <row r="350" spans="12:12" ht="16.5" customHeight="1">
      <c r="L350" s="396"/>
    </row>
    <row r="351" spans="12:12" ht="16.5" customHeight="1">
      <c r="L351" s="396"/>
    </row>
    <row r="352" spans="12:12" ht="16.5" customHeight="1">
      <c r="L352" s="396"/>
    </row>
    <row r="353" spans="12:12" ht="16.5" customHeight="1">
      <c r="L353" s="396"/>
    </row>
    <row r="354" spans="12:12" ht="16.5" customHeight="1">
      <c r="L354" s="396"/>
    </row>
    <row r="355" spans="12:12" ht="16.5" customHeight="1">
      <c r="L355" s="396"/>
    </row>
    <row r="356" spans="12:12" ht="16.5" customHeight="1">
      <c r="L356" s="396"/>
    </row>
    <row r="357" spans="12:12" ht="16.5" customHeight="1">
      <c r="L357" s="396"/>
    </row>
    <row r="358" spans="12:12" ht="16.5" customHeight="1">
      <c r="L358" s="396"/>
    </row>
    <row r="359" spans="12:12" ht="16.5" customHeight="1">
      <c r="L359" s="396"/>
    </row>
    <row r="360" spans="12:12" ht="16.5" customHeight="1">
      <c r="L360" s="396"/>
    </row>
    <row r="361" spans="12:12" ht="16.5" customHeight="1">
      <c r="L361" s="396"/>
    </row>
    <row r="362" spans="12:12" ht="16.5" customHeight="1">
      <c r="L362" s="396"/>
    </row>
    <row r="363" spans="12:12" ht="16.5" customHeight="1">
      <c r="L363" s="396"/>
    </row>
    <row r="364" spans="12:12" ht="16.5" customHeight="1">
      <c r="L364" s="396"/>
    </row>
    <row r="365" spans="12:12" ht="16.5" customHeight="1">
      <c r="L365" s="396"/>
    </row>
    <row r="366" spans="12:12" ht="16.5" customHeight="1">
      <c r="L366" s="396"/>
    </row>
    <row r="367" spans="12:12" ht="16.5" customHeight="1">
      <c r="L367" s="396"/>
    </row>
    <row r="368" spans="12:12" ht="16.5" customHeight="1">
      <c r="L368" s="396"/>
    </row>
    <row r="369" spans="12:12" ht="16.5" customHeight="1">
      <c r="L369" s="396"/>
    </row>
    <row r="370" spans="12:12" ht="16.5" customHeight="1">
      <c r="L370" s="396"/>
    </row>
    <row r="371" spans="12:12" ht="16.5" customHeight="1">
      <c r="L371" s="396"/>
    </row>
    <row r="372" spans="12:12" ht="16.5" customHeight="1">
      <c r="L372" s="396"/>
    </row>
    <row r="373" spans="12:12" ht="16.5" customHeight="1">
      <c r="L373" s="396"/>
    </row>
    <row r="374" spans="12:12" ht="16.5" customHeight="1">
      <c r="L374" s="396"/>
    </row>
    <row r="375" spans="12:12" ht="16.5" customHeight="1">
      <c r="L375" s="396"/>
    </row>
    <row r="376" spans="12:12" ht="16.5" customHeight="1">
      <c r="L376" s="396"/>
    </row>
    <row r="377" spans="12:12" ht="16.5" customHeight="1">
      <c r="L377" s="396"/>
    </row>
    <row r="378" spans="12:12" ht="16.5" customHeight="1">
      <c r="L378" s="396"/>
    </row>
    <row r="379" spans="12:12" ht="16.5" customHeight="1">
      <c r="L379" s="396"/>
    </row>
    <row r="380" spans="12:12" ht="16.5" customHeight="1">
      <c r="L380" s="396"/>
    </row>
    <row r="381" spans="12:12" ht="16.5" customHeight="1">
      <c r="L381" s="396"/>
    </row>
    <row r="382" spans="12:12" ht="16.5" customHeight="1">
      <c r="L382" s="396"/>
    </row>
    <row r="383" spans="12:12" ht="16.5" customHeight="1">
      <c r="L383" s="396"/>
    </row>
    <row r="384" spans="12:12" ht="16.5" customHeight="1">
      <c r="L384" s="396"/>
    </row>
    <row r="385" spans="12:12" ht="16.5" customHeight="1">
      <c r="L385" s="396"/>
    </row>
    <row r="386" spans="12:12" ht="16.5" customHeight="1">
      <c r="L386" s="396"/>
    </row>
    <row r="387" spans="12:12" ht="16.5" customHeight="1">
      <c r="L387" s="396"/>
    </row>
    <row r="388" spans="12:12" ht="16.5" customHeight="1">
      <c r="L388" s="396"/>
    </row>
    <row r="389" spans="12:12" ht="16.5" customHeight="1">
      <c r="L389" s="396"/>
    </row>
    <row r="390" spans="12:12" ht="16.5" customHeight="1">
      <c r="L390" s="396"/>
    </row>
    <row r="391" spans="12:12" ht="16.5" customHeight="1">
      <c r="L391" s="396"/>
    </row>
    <row r="392" spans="12:12" ht="16.5" customHeight="1">
      <c r="L392" s="396"/>
    </row>
    <row r="393" spans="12:12" ht="16.5" customHeight="1">
      <c r="L393" s="396"/>
    </row>
    <row r="394" spans="12:12" ht="16.5" customHeight="1">
      <c r="L394" s="396"/>
    </row>
    <row r="395" spans="12:12" ht="16.5" customHeight="1">
      <c r="L395" s="396"/>
    </row>
    <row r="396" spans="12:12" ht="16.5" customHeight="1">
      <c r="L396" s="396"/>
    </row>
    <row r="397" spans="12:12" ht="16.5" customHeight="1">
      <c r="L397" s="396"/>
    </row>
    <row r="398" spans="12:12" ht="16.5" customHeight="1">
      <c r="L398" s="396"/>
    </row>
    <row r="399" spans="12:12" ht="16.5" customHeight="1">
      <c r="L399" s="396"/>
    </row>
    <row r="400" spans="12:12" ht="16.5" customHeight="1">
      <c r="L400" s="396"/>
    </row>
    <row r="401" spans="12:12" ht="16.5" customHeight="1">
      <c r="L401" s="396"/>
    </row>
    <row r="402" spans="12:12" ht="16.5" customHeight="1">
      <c r="L402" s="396"/>
    </row>
    <row r="403" spans="12:12" ht="16.5" customHeight="1">
      <c r="L403" s="396"/>
    </row>
    <row r="404" spans="12:12" ht="16.5" customHeight="1">
      <c r="L404" s="396"/>
    </row>
    <row r="405" spans="12:12" ht="16.5" customHeight="1">
      <c r="L405" s="396"/>
    </row>
    <row r="406" spans="12:12" ht="16.5" customHeight="1">
      <c r="L406" s="396"/>
    </row>
    <row r="407" spans="12:12" ht="16.5" customHeight="1">
      <c r="L407" s="396"/>
    </row>
    <row r="408" spans="12:12" ht="16.5" customHeight="1">
      <c r="L408" s="396"/>
    </row>
    <row r="409" spans="12:12" ht="16.5" customHeight="1">
      <c r="L409" s="396"/>
    </row>
    <row r="410" spans="12:12" ht="16.5" customHeight="1">
      <c r="L410" s="396"/>
    </row>
    <row r="411" spans="12:12" ht="16.5" customHeight="1">
      <c r="L411" s="396"/>
    </row>
    <row r="412" spans="12:12" ht="16.5" customHeight="1">
      <c r="L412" s="396"/>
    </row>
    <row r="413" spans="12:12" ht="16.5" customHeight="1">
      <c r="L413" s="396"/>
    </row>
    <row r="414" spans="12:12" ht="16.5" customHeight="1">
      <c r="L414" s="396"/>
    </row>
    <row r="415" spans="12:12" ht="16.5" customHeight="1">
      <c r="L415" s="396"/>
    </row>
    <row r="416" spans="12:12" ht="16.5" customHeight="1">
      <c r="L416" s="396"/>
    </row>
    <row r="417" spans="12:12" ht="16.5" customHeight="1">
      <c r="L417" s="396"/>
    </row>
    <row r="418" spans="12:12" ht="16.5" customHeight="1">
      <c r="L418" s="396"/>
    </row>
    <row r="419" spans="12:12" ht="16.5" customHeight="1">
      <c r="L419" s="396"/>
    </row>
    <row r="420" spans="12:12" ht="16.5" customHeight="1">
      <c r="L420" s="396"/>
    </row>
    <row r="421" spans="12:12" ht="16.5" customHeight="1">
      <c r="L421" s="396"/>
    </row>
    <row r="422" spans="12:12" ht="16.5" customHeight="1">
      <c r="L422" s="396"/>
    </row>
    <row r="423" spans="12:12" ht="16.5" customHeight="1">
      <c r="L423" s="396"/>
    </row>
    <row r="424" spans="12:12" ht="16.5" customHeight="1">
      <c r="L424" s="396"/>
    </row>
    <row r="425" spans="12:12" ht="16.5" customHeight="1">
      <c r="L425" s="396"/>
    </row>
    <row r="426" spans="12:12" ht="16.5" customHeight="1">
      <c r="L426" s="396"/>
    </row>
    <row r="427" spans="12:12" ht="16.5" customHeight="1">
      <c r="L427" s="396"/>
    </row>
    <row r="428" spans="12:12" ht="16.5" customHeight="1">
      <c r="L428" s="396"/>
    </row>
    <row r="429" spans="12:12" ht="16.5" customHeight="1">
      <c r="L429" s="396"/>
    </row>
    <row r="430" spans="12:12" ht="16.5" customHeight="1">
      <c r="L430" s="396"/>
    </row>
    <row r="431" spans="12:12" ht="16.5" customHeight="1">
      <c r="L431" s="396"/>
    </row>
    <row r="432" spans="12:12" ht="16.5" customHeight="1">
      <c r="L432" s="396"/>
    </row>
    <row r="433" spans="12:12" ht="16.5" customHeight="1">
      <c r="L433" s="396"/>
    </row>
    <row r="434" spans="12:12" ht="16.5" customHeight="1">
      <c r="L434" s="396"/>
    </row>
    <row r="435" spans="12:12" ht="16.5" customHeight="1">
      <c r="L435" s="396"/>
    </row>
    <row r="436" spans="12:12" ht="16.5" customHeight="1">
      <c r="L436" s="396"/>
    </row>
    <row r="437" spans="12:12" ht="16.5" customHeight="1">
      <c r="L437" s="396"/>
    </row>
    <row r="438" spans="12:12" ht="16.5" customHeight="1">
      <c r="L438" s="396"/>
    </row>
    <row r="439" spans="12:12" ht="16.5" customHeight="1">
      <c r="L439" s="396"/>
    </row>
    <row r="440" spans="12:12" ht="16.5" customHeight="1">
      <c r="L440" s="396"/>
    </row>
    <row r="441" spans="12:12" ht="16.5" customHeight="1">
      <c r="L441" s="396"/>
    </row>
    <row r="442" spans="12:12" ht="16.5" customHeight="1">
      <c r="L442" s="396"/>
    </row>
    <row r="443" spans="12:12" ht="16.5" customHeight="1">
      <c r="L443" s="396"/>
    </row>
    <row r="444" spans="12:12" ht="16.5" customHeight="1">
      <c r="L444" s="396"/>
    </row>
    <row r="445" spans="12:12" ht="16.5" customHeight="1">
      <c r="L445" s="396"/>
    </row>
    <row r="446" spans="12:12" ht="16.5" customHeight="1">
      <c r="L446" s="396"/>
    </row>
    <row r="447" spans="12:12" ht="16.5" customHeight="1">
      <c r="L447" s="396"/>
    </row>
    <row r="448" spans="12:12" ht="16.5" customHeight="1">
      <c r="L448" s="396"/>
    </row>
    <row r="449" spans="12:12" ht="16.5" customHeight="1">
      <c r="L449" s="396"/>
    </row>
    <row r="450" spans="12:12" ht="16.5" customHeight="1">
      <c r="L450" s="396"/>
    </row>
    <row r="451" spans="12:12" ht="16.5" customHeight="1">
      <c r="L451" s="396"/>
    </row>
    <row r="452" spans="12:12" ht="16.5" customHeight="1">
      <c r="L452" s="396"/>
    </row>
    <row r="453" spans="12:12" ht="16.5" customHeight="1">
      <c r="L453" s="396"/>
    </row>
    <row r="454" spans="12:12" ht="16.5" customHeight="1">
      <c r="L454" s="396"/>
    </row>
    <row r="455" spans="12:12" ht="16.5" customHeight="1">
      <c r="L455" s="396"/>
    </row>
    <row r="456" spans="12:12" ht="16.5" customHeight="1">
      <c r="L456" s="396"/>
    </row>
    <row r="457" spans="12:12" ht="16.5" customHeight="1">
      <c r="L457" s="396"/>
    </row>
    <row r="458" spans="12:12" ht="16.5" customHeight="1">
      <c r="L458" s="396"/>
    </row>
    <row r="459" spans="12:12" ht="16.5" customHeight="1">
      <c r="L459" s="396"/>
    </row>
    <row r="460" spans="12:12" ht="16.5" customHeight="1">
      <c r="L460" s="396"/>
    </row>
    <row r="461" spans="12:12" ht="16.5" customHeight="1">
      <c r="L461" s="396"/>
    </row>
    <row r="462" spans="12:12" ht="16.5" customHeight="1">
      <c r="L462" s="396"/>
    </row>
    <row r="463" spans="12:12" ht="16.5" customHeight="1">
      <c r="L463" s="396"/>
    </row>
    <row r="464" spans="12:12" ht="16.5" customHeight="1">
      <c r="L464" s="396"/>
    </row>
    <row r="465" spans="12:12" ht="16.5" customHeight="1">
      <c r="L465" s="396"/>
    </row>
    <row r="466" spans="12:12" ht="16.5" customHeight="1">
      <c r="L466" s="396"/>
    </row>
    <row r="467" spans="12:12" ht="16.5" customHeight="1">
      <c r="L467" s="396"/>
    </row>
    <row r="468" spans="12:12" ht="16.5" customHeight="1">
      <c r="L468" s="396"/>
    </row>
    <row r="469" spans="12:12" ht="16.5" customHeight="1">
      <c r="L469" s="396"/>
    </row>
    <row r="470" spans="12:12" ht="16.5" customHeight="1">
      <c r="L470" s="396"/>
    </row>
    <row r="471" spans="12:12" ht="16.5" customHeight="1">
      <c r="L471" s="396"/>
    </row>
    <row r="472" spans="12:12" ht="16.5" customHeight="1">
      <c r="L472" s="396"/>
    </row>
    <row r="473" spans="12:12" ht="16.5" customHeight="1">
      <c r="L473" s="396"/>
    </row>
    <row r="474" spans="12:12" ht="16.5" customHeight="1">
      <c r="L474" s="396"/>
    </row>
    <row r="475" spans="12:12" ht="16.5" customHeight="1">
      <c r="L475" s="396"/>
    </row>
    <row r="476" spans="12:12" ht="16.5" customHeight="1">
      <c r="L476" s="396"/>
    </row>
    <row r="477" spans="12:12" ht="16.5" customHeight="1">
      <c r="L477" s="396"/>
    </row>
    <row r="478" spans="12:12" ht="16.5" customHeight="1">
      <c r="L478" s="396"/>
    </row>
    <row r="479" spans="12:12" ht="16.5" customHeight="1">
      <c r="L479" s="396"/>
    </row>
    <row r="480" spans="12:12" ht="16.5" customHeight="1">
      <c r="L480" s="396"/>
    </row>
    <row r="481" spans="12:12" ht="16.5" customHeight="1">
      <c r="L481" s="396"/>
    </row>
    <row r="482" spans="12:12" ht="16.5" customHeight="1">
      <c r="L482" s="396"/>
    </row>
    <row r="483" spans="12:12" ht="16.5" customHeight="1">
      <c r="L483" s="396"/>
    </row>
    <row r="484" spans="12:12" ht="16.5" customHeight="1">
      <c r="L484" s="396"/>
    </row>
    <row r="485" spans="12:12" ht="16.5" customHeight="1">
      <c r="L485" s="396"/>
    </row>
    <row r="486" spans="12:12" ht="16.5" customHeight="1">
      <c r="L486" s="396"/>
    </row>
    <row r="487" spans="12:12" ht="16.5" customHeight="1">
      <c r="L487" s="396"/>
    </row>
    <row r="488" spans="12:12" ht="16.5" customHeight="1">
      <c r="L488" s="396"/>
    </row>
    <row r="489" spans="12:12" ht="16.5" customHeight="1">
      <c r="L489" s="396"/>
    </row>
    <row r="490" spans="12:12" ht="16.5" customHeight="1">
      <c r="L490" s="396"/>
    </row>
    <row r="491" spans="12:12" ht="16.5" customHeight="1">
      <c r="L491" s="396"/>
    </row>
    <row r="492" spans="12:12" ht="16.5" customHeight="1">
      <c r="L492" s="396"/>
    </row>
    <row r="493" spans="12:12" ht="16.5" customHeight="1">
      <c r="L493" s="396"/>
    </row>
    <row r="494" spans="12:12" ht="16.5" customHeight="1">
      <c r="L494" s="396"/>
    </row>
    <row r="495" spans="12:12" ht="16.5" customHeight="1">
      <c r="L495" s="396"/>
    </row>
    <row r="496" spans="12:12" ht="16.5" customHeight="1">
      <c r="L496" s="396"/>
    </row>
    <row r="497" spans="12:12" ht="16.5" customHeight="1">
      <c r="L497" s="396"/>
    </row>
    <row r="498" spans="12:12" ht="16.5" customHeight="1">
      <c r="L498" s="396"/>
    </row>
    <row r="499" spans="12:12" ht="16.5" customHeight="1">
      <c r="L499" s="396"/>
    </row>
    <row r="500" spans="12:12" ht="16.5" customHeight="1">
      <c r="L500" s="396"/>
    </row>
    <row r="501" spans="12:12" ht="16.5" customHeight="1">
      <c r="L501" s="396"/>
    </row>
    <row r="502" spans="12:12" ht="16.5" customHeight="1">
      <c r="L502" s="396"/>
    </row>
    <row r="503" spans="12:12" ht="16.5" customHeight="1">
      <c r="L503" s="396"/>
    </row>
    <row r="504" spans="12:12" ht="16.5" customHeight="1">
      <c r="L504" s="396"/>
    </row>
    <row r="505" spans="12:12" ht="16.5" customHeight="1">
      <c r="L505" s="396"/>
    </row>
    <row r="506" spans="12:12" ht="16.5" customHeight="1">
      <c r="L506" s="396"/>
    </row>
    <row r="507" spans="12:12" ht="16.5" customHeight="1">
      <c r="L507" s="396"/>
    </row>
    <row r="508" spans="12:12" ht="16.5" customHeight="1">
      <c r="L508" s="396"/>
    </row>
    <row r="509" spans="12:12" ht="16.5" customHeight="1">
      <c r="L509" s="396"/>
    </row>
    <row r="510" spans="12:12" ht="16.5" customHeight="1">
      <c r="L510" s="396"/>
    </row>
    <row r="511" spans="12:12" ht="16.5" customHeight="1">
      <c r="L511" s="396"/>
    </row>
    <row r="512" spans="12:12" ht="16.5" customHeight="1">
      <c r="L512" s="396"/>
    </row>
    <row r="513" spans="12:12" ht="16.5" customHeight="1">
      <c r="L513" s="396"/>
    </row>
    <row r="514" spans="12:12" ht="16.5" customHeight="1">
      <c r="L514" s="396"/>
    </row>
    <row r="515" spans="12:12" ht="16.5" customHeight="1">
      <c r="L515" s="396"/>
    </row>
    <row r="516" spans="12:12" ht="16.5" customHeight="1">
      <c r="L516" s="396"/>
    </row>
    <row r="517" spans="12:12" ht="16.5" customHeight="1">
      <c r="L517" s="396"/>
    </row>
    <row r="518" spans="12:12" ht="16.5" customHeight="1">
      <c r="L518" s="396"/>
    </row>
    <row r="519" spans="12:12" ht="16.5" customHeight="1">
      <c r="L519" s="396"/>
    </row>
    <row r="520" spans="12:12" ht="16.5" customHeight="1">
      <c r="L520" s="396"/>
    </row>
    <row r="521" spans="12:12" ht="16.5" customHeight="1">
      <c r="L521" s="396"/>
    </row>
    <row r="522" spans="12:12" ht="16.5" customHeight="1">
      <c r="L522" s="396"/>
    </row>
    <row r="523" spans="12:12" ht="16.5" customHeight="1">
      <c r="L523" s="396"/>
    </row>
    <row r="524" spans="12:12" ht="16.5" customHeight="1">
      <c r="L524" s="396"/>
    </row>
    <row r="525" spans="12:12" ht="16.5" customHeight="1">
      <c r="L525" s="396"/>
    </row>
    <row r="526" spans="12:12" ht="16.5" customHeight="1">
      <c r="L526" s="396"/>
    </row>
    <row r="527" spans="12:12" ht="16.5" customHeight="1">
      <c r="L527" s="396"/>
    </row>
    <row r="528" spans="12:12" ht="16.5" customHeight="1">
      <c r="L528" s="396"/>
    </row>
    <row r="529" spans="12:12" ht="16.5" customHeight="1">
      <c r="L529" s="396"/>
    </row>
    <row r="530" spans="12:12" ht="16.5" customHeight="1">
      <c r="L530" s="396"/>
    </row>
    <row r="531" spans="12:12" ht="16.5" customHeight="1">
      <c r="L531" s="396"/>
    </row>
    <row r="532" spans="12:12" ht="16.5" customHeight="1">
      <c r="L532" s="396"/>
    </row>
    <row r="533" spans="12:12" ht="16.5" customHeight="1">
      <c r="L533" s="396"/>
    </row>
    <row r="534" spans="12:12" ht="16.5" customHeight="1">
      <c r="L534" s="396"/>
    </row>
    <row r="535" spans="12:12" ht="16.5" customHeight="1">
      <c r="L535" s="396"/>
    </row>
    <row r="536" spans="12:12" ht="16.5" customHeight="1">
      <c r="L536" s="396"/>
    </row>
    <row r="537" spans="12:12" ht="16.5" customHeight="1">
      <c r="L537" s="396"/>
    </row>
    <row r="538" spans="12:12" ht="16.5" customHeight="1">
      <c r="L538" s="396"/>
    </row>
    <row r="539" spans="12:12" ht="16.5" customHeight="1">
      <c r="L539" s="396"/>
    </row>
    <row r="540" spans="12:12" ht="16.5" customHeight="1">
      <c r="L540" s="396"/>
    </row>
    <row r="541" spans="12:12" ht="16.5" customHeight="1">
      <c r="L541" s="396"/>
    </row>
    <row r="542" spans="12:12" ht="16.5" customHeight="1">
      <c r="L542" s="396"/>
    </row>
    <row r="543" spans="12:12" ht="16.5" customHeight="1">
      <c r="L543" s="396"/>
    </row>
    <row r="544" spans="12:12" ht="16.5" customHeight="1">
      <c r="L544" s="396"/>
    </row>
    <row r="545" spans="12:12" ht="16.5" customHeight="1">
      <c r="L545" s="396"/>
    </row>
    <row r="546" spans="12:12" ht="16.5" customHeight="1">
      <c r="L546" s="396"/>
    </row>
    <row r="547" spans="12:12" ht="16.5" customHeight="1">
      <c r="L547" s="396"/>
    </row>
    <row r="548" spans="12:12" ht="16.5" customHeight="1">
      <c r="L548" s="396"/>
    </row>
    <row r="549" spans="12:12" ht="16.5" customHeight="1">
      <c r="L549" s="396"/>
    </row>
    <row r="550" spans="12:12" ht="16.5" customHeight="1">
      <c r="L550" s="396"/>
    </row>
    <row r="551" spans="12:12" ht="16.5" customHeight="1">
      <c r="L551" s="396"/>
    </row>
    <row r="552" spans="12:12" ht="16.5" customHeight="1">
      <c r="L552" s="396"/>
    </row>
    <row r="553" spans="12:12" ht="16.5" customHeight="1">
      <c r="L553" s="396"/>
    </row>
    <row r="554" spans="12:12" ht="16.5" customHeight="1">
      <c r="L554" s="396"/>
    </row>
    <row r="555" spans="12:12" ht="16.5" customHeight="1">
      <c r="L555" s="396"/>
    </row>
    <row r="556" spans="12:12" ht="16.5" customHeight="1">
      <c r="L556" s="396"/>
    </row>
    <row r="557" spans="12:12" ht="16.5" customHeight="1">
      <c r="L557" s="396"/>
    </row>
    <row r="558" spans="12:12" ht="16.5" customHeight="1">
      <c r="L558" s="396"/>
    </row>
    <row r="559" spans="12:12" ht="16.5" customHeight="1">
      <c r="L559" s="396"/>
    </row>
    <row r="560" spans="12:12" ht="16.5" customHeight="1">
      <c r="L560" s="396"/>
    </row>
    <row r="561" spans="12:12" ht="16.5" customHeight="1">
      <c r="L561" s="396"/>
    </row>
    <row r="562" spans="12:12" ht="16.5" customHeight="1">
      <c r="L562" s="396"/>
    </row>
    <row r="563" spans="12:12" ht="16.5" customHeight="1">
      <c r="L563" s="396"/>
    </row>
    <row r="564" spans="12:12" ht="16.5" customHeight="1">
      <c r="L564" s="396"/>
    </row>
    <row r="565" spans="12:12" ht="16.5" customHeight="1">
      <c r="L565" s="396"/>
    </row>
    <row r="566" spans="12:12" ht="16.5" customHeight="1">
      <c r="L566" s="396"/>
    </row>
    <row r="567" spans="12:12" ht="16.5" customHeight="1">
      <c r="L567" s="396"/>
    </row>
    <row r="568" spans="12:12" ht="16.5" customHeight="1">
      <c r="L568" s="396"/>
    </row>
    <row r="569" spans="12:12" ht="16.5" customHeight="1">
      <c r="L569" s="396"/>
    </row>
    <row r="570" spans="12:12" ht="16.5" customHeight="1">
      <c r="L570" s="396"/>
    </row>
    <row r="571" spans="12:12" ht="16.5" customHeight="1">
      <c r="L571" s="396"/>
    </row>
    <row r="572" spans="12:12" ht="16.5" customHeight="1">
      <c r="L572" s="396"/>
    </row>
    <row r="573" spans="12:12" ht="16.5" customHeight="1">
      <c r="L573" s="396"/>
    </row>
    <row r="574" spans="12:12" ht="16.5" customHeight="1">
      <c r="L574" s="396"/>
    </row>
    <row r="575" spans="12:12" ht="16.5" customHeight="1">
      <c r="L575" s="396"/>
    </row>
    <row r="576" spans="12:12" ht="16.5" customHeight="1">
      <c r="L576" s="396"/>
    </row>
    <row r="577" spans="12:12" ht="16.5" customHeight="1">
      <c r="L577" s="396"/>
    </row>
    <row r="578" spans="12:12" ht="16.5" customHeight="1">
      <c r="L578" s="396"/>
    </row>
    <row r="579" spans="12:12" ht="16.5" customHeight="1">
      <c r="L579" s="396"/>
    </row>
    <row r="580" spans="12:12" ht="16.5" customHeight="1">
      <c r="L580" s="396"/>
    </row>
    <row r="581" spans="12:12" ht="16.5" customHeight="1">
      <c r="L581" s="396"/>
    </row>
    <row r="582" spans="12:12" ht="16.5" customHeight="1">
      <c r="L582" s="396"/>
    </row>
    <row r="583" spans="12:12" ht="16.5" customHeight="1">
      <c r="L583" s="396"/>
    </row>
    <row r="584" spans="12:12" ht="16.5" customHeight="1">
      <c r="L584" s="396"/>
    </row>
    <row r="585" spans="12:12" ht="16.5" customHeight="1">
      <c r="L585" s="396"/>
    </row>
    <row r="586" spans="12:12" ht="16.5" customHeight="1">
      <c r="L586" s="396"/>
    </row>
    <row r="587" spans="12:12" ht="16.5" customHeight="1">
      <c r="L587" s="396"/>
    </row>
    <row r="588" spans="12:12" ht="16.5" customHeight="1">
      <c r="L588" s="396"/>
    </row>
    <row r="589" spans="12:12" ht="16.5" customHeight="1">
      <c r="L589" s="396"/>
    </row>
    <row r="590" spans="12:12" ht="16.5" customHeight="1">
      <c r="L590" s="396"/>
    </row>
    <row r="591" spans="12:12" ht="16.5" customHeight="1">
      <c r="L591" s="396"/>
    </row>
    <row r="592" spans="12:12" ht="16.5" customHeight="1">
      <c r="L592" s="396"/>
    </row>
    <row r="593" spans="12:12" ht="16.5" customHeight="1">
      <c r="L593" s="396"/>
    </row>
    <row r="594" spans="12:12" ht="16.5" customHeight="1">
      <c r="L594" s="396"/>
    </row>
    <row r="595" spans="12:12" ht="16.5" customHeight="1">
      <c r="L595" s="396"/>
    </row>
    <row r="596" spans="12:12" ht="16.5" customHeight="1">
      <c r="L596" s="396"/>
    </row>
    <row r="597" spans="12:12" ht="16.5" customHeight="1">
      <c r="L597" s="396"/>
    </row>
    <row r="598" spans="12:12" ht="16.5" customHeight="1">
      <c r="L598" s="396"/>
    </row>
    <row r="599" spans="12:12" ht="16.5" customHeight="1">
      <c r="L599" s="396"/>
    </row>
    <row r="600" spans="12:12" ht="16.149999999999999" customHeight="1">
      <c r="L600" s="396"/>
    </row>
    <row r="601" spans="12:12" ht="16.149999999999999" customHeight="1">
      <c r="L601" s="396"/>
    </row>
    <row r="602" spans="12:12" ht="14.25" customHeight="1">
      <c r="L602" s="396"/>
    </row>
    <row r="603" spans="12:12" ht="16.149999999999999" customHeight="1">
      <c r="L603" s="396"/>
    </row>
    <row r="604" spans="12:12" ht="16.149999999999999" customHeight="1">
      <c r="L604" s="396"/>
    </row>
    <row r="605" spans="12:12" ht="16.149999999999999" customHeight="1">
      <c r="L605" s="396"/>
    </row>
    <row r="606" spans="12:12" ht="16.149999999999999" customHeight="1">
      <c r="L606" s="396"/>
    </row>
    <row r="607" spans="12:12" ht="16.149999999999999" customHeight="1">
      <c r="L607" s="396"/>
    </row>
    <row r="608" spans="12:12" ht="16.149999999999999" customHeight="1">
      <c r="L608" s="396"/>
    </row>
    <row r="609" spans="12:12" ht="16.149999999999999" customHeight="1">
      <c r="L609" s="396"/>
    </row>
    <row r="610" spans="12:12" ht="16.149999999999999" customHeight="1">
      <c r="L610" s="396"/>
    </row>
    <row r="611" spans="12:12" ht="16.149999999999999" customHeight="1">
      <c r="L611" s="396"/>
    </row>
    <row r="612" spans="12:12" ht="16.149999999999999" customHeight="1">
      <c r="L612" s="396"/>
    </row>
    <row r="613" spans="12:12" ht="16.5" customHeight="1">
      <c r="L613" s="396"/>
    </row>
    <row r="614" spans="12:12" ht="16.5" customHeight="1">
      <c r="L614" s="396"/>
    </row>
    <row r="615" spans="12:12" ht="16.5" customHeight="1">
      <c r="L615" s="396"/>
    </row>
    <row r="616" spans="12:12" ht="16.5" customHeight="1">
      <c r="L616" s="396"/>
    </row>
    <row r="617" spans="12:12" ht="16.5" customHeight="1">
      <c r="L617" s="396"/>
    </row>
    <row r="618" spans="12:12" ht="16.5" customHeight="1">
      <c r="L618" s="396"/>
    </row>
    <row r="619" spans="12:12" ht="16.5" customHeight="1">
      <c r="L619" s="396"/>
    </row>
    <row r="620" spans="12:12" ht="16.5" customHeight="1">
      <c r="L620" s="396"/>
    </row>
    <row r="621" spans="12:12" ht="16.5" customHeight="1">
      <c r="L621" s="396"/>
    </row>
    <row r="622" spans="12:12" ht="16.5" customHeight="1">
      <c r="L622" s="396"/>
    </row>
    <row r="623" spans="12:12" ht="16.5" customHeight="1">
      <c r="L623" s="396"/>
    </row>
    <row r="624" spans="12:12" ht="16.5" customHeight="1">
      <c r="L624" s="396"/>
    </row>
    <row r="625" spans="12:12" ht="16.5" customHeight="1">
      <c r="L625" s="396"/>
    </row>
    <row r="626" spans="12:12" ht="16.5" customHeight="1">
      <c r="L626" s="396"/>
    </row>
    <row r="627" spans="12:12" ht="16.5" customHeight="1">
      <c r="L627" s="396"/>
    </row>
    <row r="628" spans="12:12" ht="16.5" customHeight="1">
      <c r="L628" s="396"/>
    </row>
    <row r="629" spans="12:12" ht="16.5" customHeight="1">
      <c r="L629" s="396"/>
    </row>
    <row r="630" spans="12:12" ht="16.5" customHeight="1">
      <c r="L630" s="396"/>
    </row>
    <row r="631" spans="12:12" ht="16.5" customHeight="1">
      <c r="L631" s="396"/>
    </row>
    <row r="632" spans="12:12" ht="16.5" customHeight="1">
      <c r="L632" s="396"/>
    </row>
    <row r="633" spans="12:12" ht="16.5" customHeight="1">
      <c r="L633" s="396"/>
    </row>
    <row r="634" spans="12:12" ht="16.5" customHeight="1">
      <c r="L634" s="396"/>
    </row>
    <row r="635" spans="12:12" ht="16.5" customHeight="1">
      <c r="L635" s="396"/>
    </row>
    <row r="636" spans="12:12" ht="16.5" customHeight="1">
      <c r="L636" s="396"/>
    </row>
    <row r="637" spans="12:12" ht="16.5" customHeight="1">
      <c r="L637" s="396"/>
    </row>
    <row r="638" spans="12:12" ht="16.5" customHeight="1">
      <c r="L638" s="396"/>
    </row>
    <row r="639" spans="12:12" ht="16.5" customHeight="1">
      <c r="L639" s="396"/>
    </row>
    <row r="640" spans="12:12" ht="16.5" customHeight="1">
      <c r="L640" s="396"/>
    </row>
    <row r="641" spans="12:12" ht="16.5" customHeight="1">
      <c r="L641" s="396"/>
    </row>
    <row r="642" spans="12:12" ht="16.5" customHeight="1">
      <c r="L642" s="396"/>
    </row>
    <row r="643" spans="12:12" ht="16.5" customHeight="1">
      <c r="L643" s="396"/>
    </row>
    <row r="644" spans="12:12" ht="16.5" customHeight="1">
      <c r="L644" s="396"/>
    </row>
    <row r="645" spans="12:12" ht="16.5" customHeight="1">
      <c r="L645" s="396"/>
    </row>
    <row r="646" spans="12:12" ht="16.5" customHeight="1">
      <c r="L646" s="396"/>
    </row>
    <row r="647" spans="12:12" ht="16.5" customHeight="1">
      <c r="L647" s="396"/>
    </row>
    <row r="648" spans="12:12" ht="16.5" customHeight="1">
      <c r="L648" s="396"/>
    </row>
    <row r="649" spans="12:12" ht="16.5" customHeight="1">
      <c r="L649" s="396"/>
    </row>
    <row r="650" spans="12:12" ht="16.5" customHeight="1">
      <c r="L650" s="396"/>
    </row>
    <row r="651" spans="12:12" ht="16.5" customHeight="1">
      <c r="L651" s="396"/>
    </row>
    <row r="652" spans="12:12" ht="16.5" customHeight="1">
      <c r="L652" s="396"/>
    </row>
    <row r="653" spans="12:12" ht="16.5" customHeight="1">
      <c r="L653" s="396"/>
    </row>
    <row r="654" spans="12:12" ht="16.5" customHeight="1">
      <c r="L654" s="396"/>
    </row>
    <row r="655" spans="12:12" ht="16.5" customHeight="1">
      <c r="L655" s="396"/>
    </row>
    <row r="656" spans="12:12" ht="16.5" customHeight="1">
      <c r="L656" s="396"/>
    </row>
    <row r="657" spans="12:12" ht="16.5" customHeight="1">
      <c r="L657" s="396"/>
    </row>
    <row r="658" spans="12:12" ht="16.5" customHeight="1">
      <c r="L658" s="396"/>
    </row>
    <row r="659" spans="12:12" ht="16.5" customHeight="1">
      <c r="L659" s="396"/>
    </row>
    <row r="660" spans="12:12" ht="16.5" customHeight="1">
      <c r="L660" s="396"/>
    </row>
    <row r="661" spans="12:12" ht="16.5" customHeight="1">
      <c r="L661" s="396"/>
    </row>
    <row r="662" spans="12:12" ht="16.5" customHeight="1">
      <c r="L662" s="396"/>
    </row>
    <row r="663" spans="12:12" ht="16.5" customHeight="1">
      <c r="L663" s="396"/>
    </row>
    <row r="664" spans="12:12" ht="16.5" customHeight="1">
      <c r="L664" s="396"/>
    </row>
    <row r="665" spans="12:12" ht="16.5" customHeight="1">
      <c r="L665" s="396"/>
    </row>
    <row r="666" spans="12:12" ht="16.5" customHeight="1">
      <c r="L666" s="396"/>
    </row>
    <row r="667" spans="12:12" ht="16.5" customHeight="1">
      <c r="L667" s="396"/>
    </row>
    <row r="668" spans="12:12" ht="16.5" customHeight="1">
      <c r="L668" s="396"/>
    </row>
    <row r="669" spans="12:12" ht="16.5" customHeight="1">
      <c r="L669" s="396"/>
    </row>
    <row r="670" spans="12:12" ht="16.5" customHeight="1">
      <c r="L670" s="396"/>
    </row>
    <row r="671" spans="12:12" ht="16.5" customHeight="1">
      <c r="L671" s="396"/>
    </row>
    <row r="672" spans="12:12" ht="16.5" customHeight="1">
      <c r="L672" s="396"/>
    </row>
    <row r="673" spans="12:12" ht="16.5" customHeight="1">
      <c r="L673" s="396"/>
    </row>
    <row r="674" spans="12:12" ht="16.5" customHeight="1">
      <c r="L674" s="396"/>
    </row>
    <row r="675" spans="12:12" ht="16.5" customHeight="1">
      <c r="L675" s="396"/>
    </row>
    <row r="676" spans="12:12" ht="16.5" customHeight="1">
      <c r="L676" s="396"/>
    </row>
    <row r="677" spans="12:12" ht="16.5" customHeight="1">
      <c r="L677" s="396"/>
    </row>
    <row r="678" spans="12:12" ht="16.5" customHeight="1">
      <c r="L678" s="396"/>
    </row>
    <row r="679" spans="12:12" ht="16.5" customHeight="1">
      <c r="L679" s="396"/>
    </row>
    <row r="680" spans="12:12" ht="16.5" customHeight="1">
      <c r="L680" s="396"/>
    </row>
    <row r="681" spans="12:12" ht="16.5" customHeight="1">
      <c r="L681" s="396"/>
    </row>
    <row r="682" spans="12:12" ht="16.5" customHeight="1">
      <c r="L682" s="396"/>
    </row>
    <row r="683" spans="12:12" ht="16.5" customHeight="1">
      <c r="L683" s="396"/>
    </row>
    <row r="684" spans="12:12" ht="16.5" customHeight="1">
      <c r="L684" s="396"/>
    </row>
    <row r="685" spans="12:12" ht="16.5" customHeight="1">
      <c r="L685" s="396"/>
    </row>
    <row r="686" spans="12:12" ht="16.5" customHeight="1">
      <c r="L686" s="396"/>
    </row>
    <row r="687" spans="12:12" ht="16.5" customHeight="1">
      <c r="L687" s="396"/>
    </row>
    <row r="688" spans="12:12" ht="16.5" customHeight="1">
      <c r="L688" s="396"/>
    </row>
    <row r="689" spans="12:12" ht="16.5" customHeight="1">
      <c r="L689" s="396"/>
    </row>
    <row r="690" spans="12:12" ht="16.5" customHeight="1">
      <c r="L690" s="396"/>
    </row>
    <row r="691" spans="12:12" ht="16.5" customHeight="1">
      <c r="L691" s="396"/>
    </row>
    <row r="692" spans="12:12" ht="16.5" customHeight="1">
      <c r="L692" s="396"/>
    </row>
    <row r="693" spans="12:12" ht="16.5" customHeight="1">
      <c r="L693" s="396"/>
    </row>
    <row r="694" spans="12:12" ht="16.5" customHeight="1">
      <c r="L694" s="396"/>
    </row>
    <row r="695" spans="12:12" ht="16.5" customHeight="1">
      <c r="L695" s="396"/>
    </row>
    <row r="696" spans="12:12" ht="16.5" customHeight="1">
      <c r="L696" s="396"/>
    </row>
    <row r="697" spans="12:12" ht="16.5" customHeight="1">
      <c r="L697" s="396"/>
    </row>
    <row r="698" spans="12:12" ht="16.5" customHeight="1">
      <c r="L698" s="396"/>
    </row>
    <row r="699" spans="12:12" ht="16.5" customHeight="1">
      <c r="L699" s="396"/>
    </row>
    <row r="700" spans="12:12" ht="16.5" customHeight="1">
      <c r="L700" s="396"/>
    </row>
    <row r="701" spans="12:12" ht="16.5" customHeight="1">
      <c r="L701" s="396"/>
    </row>
    <row r="702" spans="12:12" ht="16.5" customHeight="1">
      <c r="L702" s="396"/>
    </row>
    <row r="703" spans="12:12" ht="16.5" customHeight="1">
      <c r="L703" s="396"/>
    </row>
    <row r="704" spans="12:12" ht="16.5" customHeight="1">
      <c r="L704" s="396"/>
    </row>
    <row r="705" spans="12:12" ht="16.5" customHeight="1">
      <c r="L705" s="396"/>
    </row>
    <row r="706" spans="12:12" ht="16.5" customHeight="1">
      <c r="L706" s="396"/>
    </row>
    <row r="707" spans="12:12" ht="16.5" customHeight="1">
      <c r="L707" s="396"/>
    </row>
    <row r="708" spans="12:12" ht="16.5" customHeight="1">
      <c r="L708" s="396"/>
    </row>
    <row r="709" spans="12:12" ht="16.5" customHeight="1">
      <c r="L709" s="396"/>
    </row>
    <row r="710" spans="12:12" ht="16.5" customHeight="1">
      <c r="L710" s="396"/>
    </row>
    <row r="711" spans="12:12" ht="16.5" customHeight="1">
      <c r="L711" s="396"/>
    </row>
    <row r="712" spans="12:12" ht="16.5" customHeight="1">
      <c r="L712" s="396"/>
    </row>
    <row r="713" spans="12:12" ht="16.5" customHeight="1">
      <c r="L713" s="396"/>
    </row>
    <row r="714" spans="12:12" ht="16.5" customHeight="1">
      <c r="L714" s="396"/>
    </row>
    <row r="715" spans="12:12" ht="16.5" customHeight="1">
      <c r="L715" s="396"/>
    </row>
    <row r="716" spans="12:12" ht="16.5" customHeight="1">
      <c r="L716" s="396"/>
    </row>
    <row r="717" spans="12:12" ht="16.5" customHeight="1">
      <c r="L717" s="396"/>
    </row>
    <row r="718" spans="12:12" ht="16.5" customHeight="1">
      <c r="L718" s="396"/>
    </row>
    <row r="719" spans="12:12" ht="16.5" customHeight="1">
      <c r="L719" s="396"/>
    </row>
    <row r="720" spans="12:12" ht="16.5" customHeight="1">
      <c r="L720" s="396"/>
    </row>
    <row r="721" spans="12:12" ht="16.5" customHeight="1">
      <c r="L721" s="396"/>
    </row>
    <row r="722" spans="12:12" ht="16.5" customHeight="1">
      <c r="L722" s="396"/>
    </row>
    <row r="723" spans="12:12" ht="16.5" customHeight="1">
      <c r="L723" s="396"/>
    </row>
    <row r="724" spans="12:12" ht="16.5" customHeight="1">
      <c r="L724" s="396"/>
    </row>
    <row r="725" spans="12:12" ht="16.5" customHeight="1">
      <c r="L725" s="396"/>
    </row>
    <row r="726" spans="12:12" ht="16.5" customHeight="1">
      <c r="L726" s="396"/>
    </row>
    <row r="727" spans="12:12" ht="16.5" customHeight="1">
      <c r="L727" s="396"/>
    </row>
    <row r="728" spans="12:12" ht="16.5" customHeight="1">
      <c r="L728" s="396"/>
    </row>
    <row r="729" spans="12:12" ht="16.5" customHeight="1">
      <c r="L729" s="396"/>
    </row>
    <row r="730" spans="12:12" ht="16.5" customHeight="1">
      <c r="L730" s="396"/>
    </row>
    <row r="731" spans="12:12" ht="16.5" customHeight="1">
      <c r="L731" s="396"/>
    </row>
    <row r="732" spans="12:12" ht="16.5" customHeight="1">
      <c r="L732" s="396"/>
    </row>
    <row r="733" spans="12:12" ht="16.5" customHeight="1">
      <c r="L733" s="396"/>
    </row>
    <row r="734" spans="12:12" ht="16.5" customHeight="1">
      <c r="L734" s="396"/>
    </row>
    <row r="735" spans="12:12" ht="16.5" customHeight="1">
      <c r="L735" s="396"/>
    </row>
    <row r="736" spans="12:12" ht="16.5" customHeight="1">
      <c r="L736" s="396"/>
    </row>
    <row r="737" spans="12:12" ht="16.5" customHeight="1">
      <c r="L737" s="396"/>
    </row>
    <row r="738" spans="12:12" ht="16.5" customHeight="1">
      <c r="L738" s="396"/>
    </row>
    <row r="739" spans="12:12" ht="16.5" customHeight="1">
      <c r="L739" s="396"/>
    </row>
    <row r="740" spans="12:12" ht="16.5" customHeight="1">
      <c r="L740" s="396"/>
    </row>
    <row r="741" spans="12:12" ht="16.5" customHeight="1">
      <c r="L741" s="396"/>
    </row>
    <row r="742" spans="12:12" ht="16.5" customHeight="1">
      <c r="L742" s="396"/>
    </row>
    <row r="743" spans="12:12" ht="16.5" customHeight="1">
      <c r="L743" s="396"/>
    </row>
    <row r="744" spans="12:12" ht="16.5" customHeight="1">
      <c r="L744" s="396"/>
    </row>
    <row r="745" spans="12:12" ht="16.5" customHeight="1">
      <c r="L745" s="396"/>
    </row>
    <row r="746" spans="12:12" ht="16.5" customHeight="1">
      <c r="L746" s="396"/>
    </row>
    <row r="747" spans="12:12" ht="16.5" customHeight="1">
      <c r="L747" s="396"/>
    </row>
    <row r="748" spans="12:12" ht="16.5" customHeight="1">
      <c r="L748" s="396"/>
    </row>
    <row r="749" spans="12:12" ht="16.5" customHeight="1">
      <c r="L749" s="396"/>
    </row>
    <row r="750" spans="12:12" ht="16.5" customHeight="1">
      <c r="L750" s="396"/>
    </row>
    <row r="751" spans="12:12" ht="16.5" customHeight="1">
      <c r="L751" s="396"/>
    </row>
    <row r="752" spans="12:12" ht="16.5" customHeight="1">
      <c r="L752" s="396"/>
    </row>
    <row r="753" spans="12:12" ht="16.5" customHeight="1">
      <c r="L753" s="396"/>
    </row>
    <row r="754" spans="12:12" ht="16.5" customHeight="1">
      <c r="L754" s="396"/>
    </row>
    <row r="755" spans="12:12" ht="16.5" customHeight="1">
      <c r="L755" s="396"/>
    </row>
    <row r="756" spans="12:12" ht="16.5" customHeight="1">
      <c r="L756" s="396"/>
    </row>
    <row r="757" spans="12:12" ht="16.5" customHeight="1">
      <c r="L757" s="396"/>
    </row>
    <row r="758" spans="12:12" ht="16.5" customHeight="1">
      <c r="L758" s="396"/>
    </row>
    <row r="759" spans="12:12" ht="16.5" customHeight="1">
      <c r="L759" s="396"/>
    </row>
    <row r="760" spans="12:12" ht="16.5" customHeight="1">
      <c r="L760" s="396"/>
    </row>
    <row r="761" spans="12:12" ht="16.5" customHeight="1">
      <c r="L761" s="396"/>
    </row>
    <row r="762" spans="12:12" ht="16.5" customHeight="1">
      <c r="L762" s="396"/>
    </row>
    <row r="763" spans="12:12" ht="16.5" customHeight="1">
      <c r="L763" s="396"/>
    </row>
    <row r="764" spans="12:12" ht="16.5" customHeight="1">
      <c r="L764" s="396"/>
    </row>
    <row r="765" spans="12:12" ht="16.5" customHeight="1">
      <c r="L765" s="396"/>
    </row>
    <row r="766" spans="12:12" ht="16.5" customHeight="1">
      <c r="L766" s="396"/>
    </row>
    <row r="767" spans="12:12" ht="16.5" customHeight="1">
      <c r="L767" s="396"/>
    </row>
    <row r="768" spans="12:12" ht="16.5" customHeight="1">
      <c r="L768" s="396"/>
    </row>
    <row r="769" spans="12:12" ht="16.5" customHeight="1">
      <c r="L769" s="396"/>
    </row>
    <row r="770" spans="12:12" ht="16.5" customHeight="1">
      <c r="L770" s="396"/>
    </row>
    <row r="771" spans="12:12" ht="16.5" customHeight="1">
      <c r="L771" s="396"/>
    </row>
    <row r="772" spans="12:12" ht="16.5" customHeight="1">
      <c r="L772" s="396"/>
    </row>
    <row r="773" spans="12:12" ht="16.5" customHeight="1">
      <c r="L773" s="396"/>
    </row>
    <row r="774" spans="12:12" ht="16.5" customHeight="1">
      <c r="L774" s="396"/>
    </row>
    <row r="775" spans="12:12" ht="16.5" customHeight="1">
      <c r="L775" s="396"/>
    </row>
    <row r="776" spans="12:12" ht="16.5" customHeight="1">
      <c r="L776" s="396"/>
    </row>
    <row r="777" spans="12:12" ht="16.5" customHeight="1">
      <c r="L777" s="396"/>
    </row>
    <row r="778" spans="12:12" ht="16.5" customHeight="1">
      <c r="L778" s="396"/>
    </row>
    <row r="779" spans="12:12" ht="16.5" customHeight="1">
      <c r="L779" s="396"/>
    </row>
    <row r="780" spans="12:12" ht="16.5" customHeight="1">
      <c r="L780" s="396"/>
    </row>
    <row r="781" spans="12:12" ht="16.5" customHeight="1">
      <c r="L781" s="396"/>
    </row>
    <row r="782" spans="12:12" ht="16.5" customHeight="1">
      <c r="L782" s="396"/>
    </row>
    <row r="783" spans="12:12" ht="16.5" customHeight="1">
      <c r="L783" s="396"/>
    </row>
    <row r="784" spans="12:12" ht="16.5" customHeight="1">
      <c r="L784" s="396"/>
    </row>
    <row r="785" spans="12:12" ht="16.5" customHeight="1">
      <c r="L785" s="396"/>
    </row>
    <row r="786" spans="12:12" ht="16.5" customHeight="1">
      <c r="L786" s="396"/>
    </row>
    <row r="787" spans="12:12" ht="16.5" customHeight="1">
      <c r="L787" s="396"/>
    </row>
    <row r="788" spans="12:12" ht="16.5" customHeight="1">
      <c r="L788" s="396"/>
    </row>
    <row r="789" spans="12:12" ht="16.5" customHeight="1">
      <c r="L789" s="396"/>
    </row>
    <row r="790" spans="12:12" ht="16.5" customHeight="1">
      <c r="L790" s="396"/>
    </row>
    <row r="791" spans="12:12" ht="16.5" customHeight="1">
      <c r="L791" s="396"/>
    </row>
    <row r="792" spans="12:12" ht="16.5" customHeight="1">
      <c r="L792" s="396"/>
    </row>
    <row r="793" spans="12:12" ht="16.5" customHeight="1">
      <c r="L793" s="396"/>
    </row>
    <row r="794" spans="12:12" ht="16.5" customHeight="1">
      <c r="L794" s="396"/>
    </row>
    <row r="795" spans="12:12" ht="16.5" customHeight="1">
      <c r="L795" s="396"/>
    </row>
    <row r="796" spans="12:12" ht="16.5" customHeight="1">
      <c r="L796" s="396"/>
    </row>
    <row r="797" spans="12:12" ht="16.5" customHeight="1">
      <c r="L797" s="396"/>
    </row>
    <row r="798" spans="12:12" ht="16.5" customHeight="1">
      <c r="L798" s="396"/>
    </row>
    <row r="799" spans="12:12" ht="16.5" customHeight="1">
      <c r="L799" s="396"/>
    </row>
    <row r="800" spans="12:12" ht="16.5" customHeight="1">
      <c r="L800" s="396"/>
    </row>
    <row r="801" spans="12:12" ht="16.5" customHeight="1">
      <c r="L801" s="396"/>
    </row>
    <row r="802" spans="12:12" ht="16.5" customHeight="1">
      <c r="L802" s="396"/>
    </row>
    <row r="803" spans="12:12" ht="16.5" customHeight="1">
      <c r="L803" s="396"/>
    </row>
    <row r="804" spans="12:12" ht="16.5" customHeight="1">
      <c r="L804" s="396"/>
    </row>
    <row r="805" spans="12:12" ht="16.5" customHeight="1">
      <c r="L805" s="396"/>
    </row>
    <row r="806" spans="12:12" ht="16.5" customHeight="1">
      <c r="L806" s="396"/>
    </row>
    <row r="807" spans="12:12" ht="16.5" customHeight="1">
      <c r="L807" s="396"/>
    </row>
    <row r="808" spans="12:12" ht="16.5" customHeight="1">
      <c r="L808" s="396"/>
    </row>
    <row r="809" spans="12:12" ht="16.5" customHeight="1">
      <c r="L809" s="396"/>
    </row>
    <row r="810" spans="12:12" ht="16.5" customHeight="1">
      <c r="L810" s="396"/>
    </row>
    <row r="811" spans="12:12" ht="16.5" customHeight="1">
      <c r="L811" s="396"/>
    </row>
    <row r="812" spans="12:12" ht="16.5" customHeight="1">
      <c r="L812" s="396"/>
    </row>
    <row r="813" spans="12:12" ht="16.5" customHeight="1">
      <c r="L813" s="396"/>
    </row>
    <row r="814" spans="12:12" ht="16.5" customHeight="1">
      <c r="L814" s="396"/>
    </row>
    <row r="815" spans="12:12" ht="16.5" customHeight="1">
      <c r="L815" s="396"/>
    </row>
    <row r="816" spans="12:12" ht="16.5" customHeight="1">
      <c r="L816" s="396"/>
    </row>
    <row r="817" spans="12:12" ht="16.5" customHeight="1">
      <c r="L817" s="396"/>
    </row>
    <row r="818" spans="12:12" ht="16.5" customHeight="1">
      <c r="L818" s="396"/>
    </row>
    <row r="819" spans="12:12" ht="16.5" customHeight="1">
      <c r="L819" s="396"/>
    </row>
    <row r="820" spans="12:12" ht="16.5" customHeight="1">
      <c r="L820" s="396"/>
    </row>
    <row r="821" spans="12:12" ht="16.5" customHeight="1">
      <c r="L821" s="396"/>
    </row>
    <row r="822" spans="12:12" ht="16.5" customHeight="1">
      <c r="L822" s="396"/>
    </row>
    <row r="823" spans="12:12" ht="16.5" customHeight="1">
      <c r="L823" s="396"/>
    </row>
    <row r="824" spans="12:12" ht="16.5" customHeight="1">
      <c r="L824" s="396"/>
    </row>
    <row r="825" spans="12:12" ht="16.5" customHeight="1">
      <c r="L825" s="396"/>
    </row>
    <row r="826" spans="12:12" ht="16.5" customHeight="1">
      <c r="L826" s="396"/>
    </row>
    <row r="827" spans="12:12" ht="16.5" customHeight="1">
      <c r="L827" s="396"/>
    </row>
    <row r="828" spans="12:12" ht="16.5" customHeight="1">
      <c r="L828" s="396"/>
    </row>
    <row r="829" spans="12:12" ht="16.5" customHeight="1">
      <c r="L829" s="396"/>
    </row>
    <row r="830" spans="12:12" ht="16.5" customHeight="1">
      <c r="L830" s="396"/>
    </row>
    <row r="831" spans="12:12" ht="16.5" customHeight="1">
      <c r="L831" s="396"/>
    </row>
    <row r="832" spans="12:12" ht="16.5" customHeight="1">
      <c r="L832" s="396"/>
    </row>
    <row r="833" spans="12:12" ht="16.5" customHeight="1">
      <c r="L833" s="396"/>
    </row>
    <row r="834" spans="12:12" ht="16.5" customHeight="1">
      <c r="L834" s="396"/>
    </row>
    <row r="835" spans="12:12" ht="16.5" customHeight="1">
      <c r="L835" s="396"/>
    </row>
    <row r="836" spans="12:12" ht="16.5" customHeight="1">
      <c r="L836" s="396"/>
    </row>
    <row r="837" spans="12:12" ht="16.5" customHeight="1">
      <c r="L837" s="396"/>
    </row>
    <row r="838" spans="12:12" ht="16.5" customHeight="1">
      <c r="L838" s="396"/>
    </row>
    <row r="839" spans="12:12" ht="16.5" customHeight="1">
      <c r="L839" s="396"/>
    </row>
    <row r="840" spans="12:12" ht="16.5" customHeight="1">
      <c r="L840" s="396"/>
    </row>
    <row r="841" spans="12:12" ht="16.5" customHeight="1">
      <c r="L841" s="396"/>
    </row>
    <row r="842" spans="12:12" ht="16.5" customHeight="1">
      <c r="L842" s="396"/>
    </row>
    <row r="843" spans="12:12" ht="16.5" customHeight="1">
      <c r="L843" s="396"/>
    </row>
    <row r="844" spans="12:12" ht="16.5" customHeight="1">
      <c r="L844" s="396"/>
    </row>
    <row r="845" spans="12:12" ht="16.5" customHeight="1">
      <c r="L845" s="396"/>
    </row>
    <row r="846" spans="12:12" ht="16.5" customHeight="1">
      <c r="L846" s="396"/>
    </row>
    <row r="847" spans="12:12" ht="16.5" customHeight="1">
      <c r="L847" s="396"/>
    </row>
    <row r="848" spans="12:12" ht="16.5" customHeight="1">
      <c r="L848" s="396"/>
    </row>
    <row r="849" spans="12:12" ht="16.5" customHeight="1">
      <c r="L849" s="396"/>
    </row>
    <row r="850" spans="12:12" ht="16.5" customHeight="1">
      <c r="L850" s="396"/>
    </row>
    <row r="851" spans="12:12" ht="16.5" customHeight="1">
      <c r="L851" s="396"/>
    </row>
    <row r="852" spans="12:12" ht="16.5" customHeight="1">
      <c r="L852" s="396"/>
    </row>
    <row r="853" spans="12:12" ht="16.5" customHeight="1">
      <c r="L853" s="396"/>
    </row>
    <row r="854" spans="12:12" ht="16.5" customHeight="1">
      <c r="L854" s="396"/>
    </row>
    <row r="855" spans="12:12" ht="16.5" customHeight="1">
      <c r="L855" s="396"/>
    </row>
    <row r="856" spans="12:12" ht="16.5" customHeight="1">
      <c r="L856" s="396"/>
    </row>
    <row r="857" spans="12:12" ht="16.5" customHeight="1">
      <c r="L857" s="396"/>
    </row>
    <row r="858" spans="12:12" ht="16.5" customHeight="1">
      <c r="L858" s="396"/>
    </row>
    <row r="859" spans="12:12" ht="16.5" customHeight="1">
      <c r="L859" s="396"/>
    </row>
    <row r="860" spans="12:12" ht="16.5" customHeight="1">
      <c r="L860" s="396"/>
    </row>
    <row r="861" spans="12:12" ht="16.5" customHeight="1">
      <c r="L861" s="396"/>
    </row>
    <row r="862" spans="12:12" ht="16.5" customHeight="1">
      <c r="L862" s="396"/>
    </row>
    <row r="863" spans="12:12" ht="16.5" customHeight="1">
      <c r="L863" s="396"/>
    </row>
    <row r="864" spans="12:12" ht="16.5" customHeight="1">
      <c r="L864" s="396"/>
    </row>
    <row r="865" spans="12:12" ht="16.5" customHeight="1">
      <c r="L865" s="396"/>
    </row>
    <row r="866" spans="12:12" ht="16.5" customHeight="1">
      <c r="L866" s="396"/>
    </row>
    <row r="867" spans="12:12" ht="16.5" customHeight="1">
      <c r="L867" s="396"/>
    </row>
    <row r="868" spans="12:12" ht="16.5" customHeight="1">
      <c r="L868" s="396"/>
    </row>
    <row r="869" spans="12:12" ht="16.5" customHeight="1">
      <c r="L869" s="396"/>
    </row>
    <row r="870" spans="12:12" ht="16.5" customHeight="1">
      <c r="L870" s="396"/>
    </row>
    <row r="871" spans="12:12" ht="16.5" customHeight="1">
      <c r="L871" s="396"/>
    </row>
    <row r="872" spans="12:12" ht="16.5" customHeight="1">
      <c r="L872" s="396"/>
    </row>
    <row r="873" spans="12:12" ht="16.5" customHeight="1">
      <c r="L873" s="396"/>
    </row>
    <row r="874" spans="12:12" ht="16.5" customHeight="1">
      <c r="L874" s="396"/>
    </row>
    <row r="875" spans="12:12" ht="16.5" customHeight="1">
      <c r="L875" s="396"/>
    </row>
    <row r="876" spans="12:12" ht="16.5" customHeight="1">
      <c r="L876" s="396"/>
    </row>
    <row r="877" spans="12:12" ht="16.5" customHeight="1">
      <c r="L877" s="396"/>
    </row>
    <row r="878" spans="12:12" ht="16.5" customHeight="1">
      <c r="L878" s="396"/>
    </row>
    <row r="879" spans="12:12" ht="16.5" customHeight="1">
      <c r="L879" s="396"/>
    </row>
    <row r="880" spans="12:12" ht="16.5" customHeight="1">
      <c r="L880" s="396"/>
    </row>
    <row r="881" spans="12:12" ht="16.5" customHeight="1">
      <c r="L881" s="396"/>
    </row>
    <row r="882" spans="12:12" ht="16.5" customHeight="1">
      <c r="L882" s="396"/>
    </row>
    <row r="883" spans="12:12" ht="16.5" customHeight="1">
      <c r="L883" s="396"/>
    </row>
    <row r="884" spans="12:12" ht="16.5" customHeight="1">
      <c r="L884" s="396"/>
    </row>
    <row r="885" spans="12:12" ht="16.5" customHeight="1">
      <c r="L885" s="396"/>
    </row>
    <row r="886" spans="12:12" ht="16.5" customHeight="1">
      <c r="L886" s="396"/>
    </row>
    <row r="887" spans="12:12" ht="16.5" customHeight="1">
      <c r="L887" s="396"/>
    </row>
    <row r="888" spans="12:12" ht="16.5" customHeight="1">
      <c r="L888" s="396"/>
    </row>
    <row r="889" spans="12:12" ht="16.5" customHeight="1">
      <c r="L889" s="396"/>
    </row>
    <row r="890" spans="12:12" ht="16.5" customHeight="1">
      <c r="L890" s="396"/>
    </row>
    <row r="891" spans="12:12" ht="16.5" customHeight="1">
      <c r="L891" s="396"/>
    </row>
    <row r="892" spans="12:12" ht="16.5" customHeight="1">
      <c r="L892" s="396"/>
    </row>
    <row r="893" spans="12:12" ht="16.5" customHeight="1">
      <c r="L893" s="396"/>
    </row>
    <row r="894" spans="12:12" ht="16.5" customHeight="1">
      <c r="L894" s="396"/>
    </row>
    <row r="895" spans="12:12" ht="16.5" customHeight="1">
      <c r="L895" s="396"/>
    </row>
    <row r="896" spans="12:12" ht="16.5" customHeight="1">
      <c r="L896" s="396"/>
    </row>
    <row r="897" spans="12:12" ht="16.5" customHeight="1">
      <c r="L897" s="396"/>
    </row>
    <row r="898" spans="12:12" ht="16.5" customHeight="1">
      <c r="L898" s="396"/>
    </row>
    <row r="899" spans="12:12" ht="16.5" customHeight="1">
      <c r="L899" s="396"/>
    </row>
    <row r="900" spans="12:12" ht="16.5" customHeight="1">
      <c r="L900" s="396"/>
    </row>
    <row r="901" spans="12:12" ht="16.5" customHeight="1">
      <c r="L901" s="396"/>
    </row>
    <row r="902" spans="12:12" ht="16.5" customHeight="1">
      <c r="L902" s="396"/>
    </row>
    <row r="903" spans="12:12" ht="16.5" customHeight="1">
      <c r="L903" s="396"/>
    </row>
    <row r="904" spans="12:12" ht="16.5" customHeight="1">
      <c r="L904" s="396"/>
    </row>
    <row r="905" spans="12:12" ht="16.5" customHeight="1">
      <c r="L905" s="396"/>
    </row>
    <row r="906" spans="12:12" ht="16.5" customHeight="1">
      <c r="L906" s="396"/>
    </row>
    <row r="907" spans="12:12" ht="16.5" customHeight="1">
      <c r="L907" s="396"/>
    </row>
    <row r="908" spans="12:12" ht="16.5" customHeight="1">
      <c r="L908" s="396"/>
    </row>
    <row r="909" spans="12:12" ht="16.5" customHeight="1">
      <c r="L909" s="396"/>
    </row>
    <row r="910" spans="12:12" ht="16.5" customHeight="1">
      <c r="L910" s="396"/>
    </row>
    <row r="911" spans="12:12" ht="16.5" customHeight="1">
      <c r="L911" s="396"/>
    </row>
    <row r="912" spans="12:12" ht="16.5" customHeight="1">
      <c r="L912" s="396"/>
    </row>
    <row r="913" spans="12:12" ht="16.5" customHeight="1">
      <c r="L913" s="396"/>
    </row>
    <row r="914" spans="12:12" ht="16.5" customHeight="1">
      <c r="L914" s="396"/>
    </row>
    <row r="915" spans="12:12" ht="16.5" customHeight="1">
      <c r="L915" s="396"/>
    </row>
    <row r="916" spans="12:12" ht="16.5" customHeight="1">
      <c r="L916" s="396"/>
    </row>
    <row r="917" spans="12:12" ht="16.5" customHeight="1">
      <c r="L917" s="396"/>
    </row>
    <row r="918" spans="12:12" ht="16.5" customHeight="1">
      <c r="L918" s="396"/>
    </row>
    <row r="919" spans="12:12" ht="16.5" customHeight="1">
      <c r="L919" s="396"/>
    </row>
    <row r="920" spans="12:12" ht="16.5" customHeight="1">
      <c r="L920" s="396"/>
    </row>
    <row r="921" spans="12:12" ht="16.5" customHeight="1">
      <c r="L921" s="396"/>
    </row>
    <row r="922" spans="12:12" ht="16.5" customHeight="1">
      <c r="L922" s="396"/>
    </row>
    <row r="923" spans="12:12" ht="16.5" customHeight="1">
      <c r="L923" s="396"/>
    </row>
    <row r="924" spans="12:12" ht="16.5" customHeight="1">
      <c r="L924" s="396"/>
    </row>
    <row r="925" spans="12:12" ht="16.5" customHeight="1">
      <c r="L925" s="396"/>
    </row>
    <row r="926" spans="12:12" ht="16.5" customHeight="1">
      <c r="L926" s="396"/>
    </row>
    <row r="927" spans="12:12" ht="16.5" customHeight="1">
      <c r="L927" s="396"/>
    </row>
    <row r="928" spans="12:12" ht="16.5" customHeight="1">
      <c r="L928" s="396"/>
    </row>
    <row r="929" spans="12:12" ht="16.5" customHeight="1">
      <c r="L929" s="396"/>
    </row>
    <row r="930" spans="12:12" ht="16.5" customHeight="1">
      <c r="L930" s="396"/>
    </row>
    <row r="931" spans="12:12" ht="16.5" customHeight="1">
      <c r="L931" s="396"/>
    </row>
    <row r="932" spans="12:12" ht="16.5" customHeight="1">
      <c r="L932" s="396"/>
    </row>
    <row r="933" spans="12:12" ht="16.5" customHeight="1">
      <c r="L933" s="396"/>
    </row>
    <row r="934" spans="12:12" ht="16.5" customHeight="1">
      <c r="L934" s="396"/>
    </row>
    <row r="935" spans="12:12" ht="16.5" customHeight="1">
      <c r="L935" s="396"/>
    </row>
    <row r="936" spans="12:12" ht="16.5" customHeight="1">
      <c r="L936" s="396"/>
    </row>
    <row r="937" spans="12:12" ht="16.5" customHeight="1">
      <c r="L937" s="396"/>
    </row>
    <row r="938" spans="12:12" ht="16.5" customHeight="1">
      <c r="L938" s="396"/>
    </row>
    <row r="939" spans="12:12" ht="16.5" customHeight="1">
      <c r="L939" s="396"/>
    </row>
    <row r="940" spans="12:12" ht="16.5" customHeight="1">
      <c r="L940" s="396"/>
    </row>
    <row r="941" spans="12:12" ht="16.5" customHeight="1">
      <c r="L941" s="396"/>
    </row>
    <row r="942" spans="12:12" ht="16.5" customHeight="1">
      <c r="L942" s="396"/>
    </row>
    <row r="943" spans="12:12" ht="16.5" customHeight="1">
      <c r="L943" s="396"/>
    </row>
    <row r="944" spans="12:12" ht="16.5" customHeight="1">
      <c r="L944" s="396"/>
    </row>
    <row r="945" spans="12:12" ht="16.5" customHeight="1">
      <c r="L945" s="396"/>
    </row>
    <row r="946" spans="12:12" ht="16.5" customHeight="1">
      <c r="L946" s="396"/>
    </row>
    <row r="947" spans="12:12" ht="16.5" customHeight="1">
      <c r="L947" s="396"/>
    </row>
    <row r="948" spans="12:12" ht="16.5" customHeight="1">
      <c r="L948" s="396"/>
    </row>
    <row r="949" spans="12:12" ht="16.5" customHeight="1">
      <c r="L949" s="396"/>
    </row>
    <row r="950" spans="12:12" ht="16.5" customHeight="1">
      <c r="L950" s="396"/>
    </row>
    <row r="951" spans="12:12" ht="16.5" customHeight="1">
      <c r="L951" s="396"/>
    </row>
    <row r="952" spans="12:12" ht="16.5" customHeight="1">
      <c r="L952" s="396"/>
    </row>
    <row r="953" spans="12:12" ht="16.5" customHeight="1">
      <c r="L953" s="396"/>
    </row>
    <row r="954" spans="12:12" ht="16.5" customHeight="1">
      <c r="L954" s="396"/>
    </row>
    <row r="955" spans="12:12" ht="16.5" customHeight="1">
      <c r="L955" s="396"/>
    </row>
    <row r="956" spans="12:12" ht="16.5" customHeight="1">
      <c r="L956" s="396"/>
    </row>
    <row r="957" spans="12:12" ht="16.5" customHeight="1">
      <c r="L957" s="396"/>
    </row>
    <row r="958" spans="12:12" ht="16.5" customHeight="1">
      <c r="L958" s="396"/>
    </row>
    <row r="959" spans="12:12" ht="16.5" customHeight="1">
      <c r="L959" s="396"/>
    </row>
    <row r="960" spans="12:12" ht="16.5" customHeight="1">
      <c r="L960" s="396"/>
    </row>
    <row r="961" spans="12:12" ht="16.5" customHeight="1">
      <c r="L961" s="396"/>
    </row>
    <row r="962" spans="12:12" ht="16.5" customHeight="1">
      <c r="L962" s="396"/>
    </row>
    <row r="963" spans="12:12" ht="16.5" customHeight="1">
      <c r="L963" s="396"/>
    </row>
    <row r="964" spans="12:12" ht="16.5" customHeight="1">
      <c r="L964" s="396"/>
    </row>
    <row r="965" spans="12:12" ht="16.5" customHeight="1">
      <c r="L965" s="396"/>
    </row>
    <row r="966" spans="12:12" ht="16.5" customHeight="1">
      <c r="L966" s="396"/>
    </row>
    <row r="967" spans="12:12" ht="16.5" customHeight="1">
      <c r="L967" s="396"/>
    </row>
    <row r="968" spans="12:12" ht="16.5" customHeight="1">
      <c r="L968" s="396"/>
    </row>
    <row r="969" spans="12:12" ht="16.5" customHeight="1">
      <c r="L969" s="396"/>
    </row>
    <row r="970" spans="12:12" ht="16.5" customHeight="1">
      <c r="L970" s="396"/>
    </row>
    <row r="971" spans="12:12" ht="16.5" customHeight="1">
      <c r="L971" s="396"/>
    </row>
    <row r="972" spans="12:12" ht="16.5" customHeight="1">
      <c r="L972" s="396"/>
    </row>
    <row r="973" spans="12:12" ht="16.5" customHeight="1">
      <c r="L973" s="396"/>
    </row>
    <row r="974" spans="12:12" ht="16.5" customHeight="1">
      <c r="L974" s="396"/>
    </row>
    <row r="975" spans="12:12" ht="16.5" customHeight="1">
      <c r="L975" s="396"/>
    </row>
    <row r="976" spans="12:12" ht="16.5" customHeight="1">
      <c r="L976" s="396"/>
    </row>
    <row r="977" spans="12:12" ht="16.5" customHeight="1">
      <c r="L977" s="396"/>
    </row>
    <row r="978" spans="12:12" ht="16.5" customHeight="1">
      <c r="L978" s="396"/>
    </row>
    <row r="979" spans="12:12" ht="16.5" customHeight="1">
      <c r="L979" s="396"/>
    </row>
    <row r="980" spans="12:12" ht="16.5" customHeight="1">
      <c r="L980" s="396"/>
    </row>
    <row r="981" spans="12:12" ht="16.5" customHeight="1">
      <c r="L981" s="396"/>
    </row>
    <row r="982" spans="12:12" ht="16.5" customHeight="1">
      <c r="L982" s="396"/>
    </row>
    <row r="983" spans="12:12" ht="16.5" customHeight="1">
      <c r="L983" s="396"/>
    </row>
    <row r="984" spans="12:12" ht="16.5" customHeight="1">
      <c r="L984" s="396"/>
    </row>
    <row r="985" spans="12:12" ht="16.5" customHeight="1">
      <c r="L985" s="396"/>
    </row>
    <row r="986" spans="12:12" ht="16.5" customHeight="1">
      <c r="L986" s="396"/>
    </row>
    <row r="987" spans="12:12" ht="16.5" customHeight="1">
      <c r="L987" s="396"/>
    </row>
    <row r="988" spans="12:12" ht="16.5" customHeight="1">
      <c r="L988" s="396"/>
    </row>
    <row r="989" spans="12:12" ht="16.5" customHeight="1">
      <c r="L989" s="396"/>
    </row>
    <row r="990" spans="12:12" ht="16.5" customHeight="1">
      <c r="L990" s="396"/>
    </row>
    <row r="991" spans="12:12" ht="16.5" customHeight="1">
      <c r="L991" s="396"/>
    </row>
    <row r="992" spans="12:12" ht="16.5" customHeight="1">
      <c r="L992" s="396"/>
    </row>
    <row r="993" spans="12:12" ht="16.5" customHeight="1">
      <c r="L993" s="396"/>
    </row>
    <row r="994" spans="12:12" ht="16.5" customHeight="1">
      <c r="L994" s="396"/>
    </row>
    <row r="995" spans="12:12" ht="16.5" customHeight="1">
      <c r="L995" s="396"/>
    </row>
    <row r="996" spans="12:12" ht="16.5" customHeight="1">
      <c r="L996" s="396"/>
    </row>
    <row r="997" spans="12:12" ht="16.5" customHeight="1">
      <c r="L997" s="396"/>
    </row>
    <row r="998" spans="12:12" ht="16.5" customHeight="1">
      <c r="L998" s="396"/>
    </row>
    <row r="999" spans="12:12" ht="16.5" customHeight="1">
      <c r="L999" s="396"/>
    </row>
    <row r="1000" spans="12:12" ht="16.5" customHeight="1">
      <c r="L1000" s="396"/>
    </row>
    <row r="1001" spans="12:12" ht="16.5" customHeight="1">
      <c r="L1001" s="396"/>
    </row>
    <row r="1002" spans="12:12" ht="16.5" customHeight="1">
      <c r="L1002" s="396"/>
    </row>
    <row r="1003" spans="12:12" ht="16.5" customHeight="1">
      <c r="L1003" s="396"/>
    </row>
    <row r="1004" spans="12:12" ht="16.5" customHeight="1">
      <c r="L1004" s="396"/>
    </row>
    <row r="1005" spans="12:12" ht="16.5" customHeight="1">
      <c r="L1005" s="396"/>
    </row>
    <row r="1006" spans="12:12" ht="16.5" customHeight="1">
      <c r="L1006" s="396"/>
    </row>
    <row r="1007" spans="12:12" ht="16.5" customHeight="1">
      <c r="L1007" s="396"/>
    </row>
    <row r="1008" spans="12:12" ht="16.5" customHeight="1">
      <c r="L1008" s="396"/>
    </row>
    <row r="1009" spans="12:12" ht="16.5" customHeight="1">
      <c r="L1009" s="396"/>
    </row>
    <row r="1010" spans="12:12" ht="16.5" customHeight="1">
      <c r="L1010" s="396"/>
    </row>
    <row r="1011" spans="12:12" ht="16.5" customHeight="1">
      <c r="L1011" s="396"/>
    </row>
    <row r="1012" spans="12:12" ht="16.5" customHeight="1">
      <c r="L1012" s="396"/>
    </row>
    <row r="1013" spans="12:12" ht="16.5" customHeight="1">
      <c r="L1013" s="396"/>
    </row>
    <row r="1014" spans="12:12" ht="16.5" customHeight="1">
      <c r="L1014" s="396"/>
    </row>
    <row r="1015" spans="12:12" ht="16.5" customHeight="1">
      <c r="L1015" s="396"/>
    </row>
    <row r="1016" spans="12:12" ht="16.5" customHeight="1">
      <c r="L1016" s="396"/>
    </row>
    <row r="1017" spans="12:12" ht="16.5" customHeight="1">
      <c r="L1017" s="396"/>
    </row>
    <row r="1018" spans="12:12" ht="16.5" customHeight="1">
      <c r="L1018" s="396"/>
    </row>
    <row r="1019" spans="12:12" ht="16.5" customHeight="1">
      <c r="L1019" s="396"/>
    </row>
    <row r="1020" spans="12:12" ht="16.5" customHeight="1">
      <c r="L1020" s="396"/>
    </row>
    <row r="1021" spans="12:12" ht="16.5" customHeight="1">
      <c r="L1021" s="396"/>
    </row>
    <row r="1022" spans="12:12" ht="16.5" customHeight="1">
      <c r="L1022" s="396"/>
    </row>
    <row r="1023" spans="12:12" ht="16.5" customHeight="1">
      <c r="L1023" s="396"/>
    </row>
    <row r="1024" spans="12:12" ht="16.5" customHeight="1">
      <c r="L1024" s="396"/>
    </row>
    <row r="1025" spans="12:12" ht="16.5" customHeight="1">
      <c r="L1025" s="396"/>
    </row>
    <row r="1026" spans="12:12" ht="16.5" customHeight="1">
      <c r="L1026" s="396"/>
    </row>
    <row r="1027" spans="12:12" ht="16.5" customHeight="1">
      <c r="L1027" s="396"/>
    </row>
    <row r="1028" spans="12:12" ht="16.5" customHeight="1">
      <c r="L1028" s="396"/>
    </row>
    <row r="1029" spans="12:12" ht="16.5" customHeight="1">
      <c r="L1029" s="396"/>
    </row>
    <row r="1030" spans="12:12" ht="16.5" customHeight="1">
      <c r="L1030" s="396"/>
    </row>
    <row r="1031" spans="12:12" ht="16.5" customHeight="1">
      <c r="L1031" s="396"/>
    </row>
    <row r="1032" spans="12:12" ht="16.5" customHeight="1">
      <c r="L1032" s="396"/>
    </row>
    <row r="1033" spans="12:12" ht="16.5" customHeight="1">
      <c r="L1033" s="396"/>
    </row>
    <row r="1034" spans="12:12" ht="16.5" customHeight="1">
      <c r="L1034" s="396"/>
    </row>
    <row r="1035" spans="12:12" ht="16.5" customHeight="1">
      <c r="L1035" s="396"/>
    </row>
    <row r="1036" spans="12:12" ht="16.5" customHeight="1">
      <c r="L1036" s="396"/>
    </row>
    <row r="1037" spans="12:12" ht="16.5" customHeight="1">
      <c r="L1037" s="396"/>
    </row>
    <row r="1038" spans="12:12" ht="16.5" customHeight="1">
      <c r="L1038" s="396"/>
    </row>
    <row r="1039" spans="12:12" ht="16.5" customHeight="1">
      <c r="L1039" s="396"/>
    </row>
    <row r="1040" spans="12:12" ht="16.5" customHeight="1">
      <c r="L1040" s="396"/>
    </row>
    <row r="1041" spans="12:12" ht="16.5" customHeight="1">
      <c r="L1041" s="396"/>
    </row>
    <row r="1042" spans="12:12" ht="16.5" customHeight="1">
      <c r="L1042" s="396"/>
    </row>
    <row r="1043" spans="12:12" ht="16.5" customHeight="1">
      <c r="L1043" s="396"/>
    </row>
    <row r="1044" spans="12:12" ht="16.5" customHeight="1">
      <c r="L1044" s="396"/>
    </row>
    <row r="1045" spans="12:12" ht="16.5" customHeight="1">
      <c r="L1045" s="396"/>
    </row>
    <row r="1046" spans="12:12" ht="16.5" customHeight="1">
      <c r="L1046" s="396"/>
    </row>
    <row r="1047" spans="12:12" ht="16.5" customHeight="1">
      <c r="L1047" s="396"/>
    </row>
    <row r="1048" spans="12:12" ht="16.5" customHeight="1">
      <c r="L1048" s="396"/>
    </row>
    <row r="1049" spans="12:12" ht="16.5" customHeight="1">
      <c r="L1049" s="396"/>
    </row>
    <row r="1050" spans="12:12" ht="16.5" customHeight="1">
      <c r="L1050" s="396"/>
    </row>
    <row r="1051" spans="12:12" ht="16.5" customHeight="1">
      <c r="L1051" s="396"/>
    </row>
    <row r="1052" spans="12:12" ht="16.5" customHeight="1">
      <c r="L1052" s="396"/>
    </row>
    <row r="1053" spans="12:12" ht="16.5" customHeight="1">
      <c r="L1053" s="396"/>
    </row>
    <row r="1054" spans="12:12" ht="16.5" customHeight="1">
      <c r="L1054" s="396"/>
    </row>
    <row r="1055" spans="12:12" ht="16.5" customHeight="1">
      <c r="L1055" s="396"/>
    </row>
    <row r="1056" spans="12:12" ht="16.5" customHeight="1">
      <c r="L1056" s="396"/>
    </row>
    <row r="1057" spans="12:12" ht="16.5" customHeight="1">
      <c r="L1057" s="396"/>
    </row>
    <row r="1058" spans="12:12" ht="16.5" customHeight="1">
      <c r="L1058" s="396"/>
    </row>
    <row r="1059" spans="12:12" ht="16.5" customHeight="1">
      <c r="L1059" s="396"/>
    </row>
    <row r="1060" spans="12:12" ht="16.5" customHeight="1">
      <c r="L1060" s="396"/>
    </row>
    <row r="1061" spans="12:12" ht="16.5" customHeight="1">
      <c r="L1061" s="396"/>
    </row>
    <row r="1062" spans="12:12" ht="16.5" customHeight="1">
      <c r="L1062" s="396"/>
    </row>
    <row r="1063" spans="12:12" ht="16.5" customHeight="1">
      <c r="L1063" s="396"/>
    </row>
    <row r="1064" spans="12:12" ht="16.5" customHeight="1">
      <c r="L1064" s="396"/>
    </row>
    <row r="1065" spans="12:12" ht="16.5" customHeight="1">
      <c r="L1065" s="396"/>
    </row>
    <row r="1066" spans="12:12" ht="16.5" customHeight="1">
      <c r="L1066" s="396"/>
    </row>
    <row r="1067" spans="12:12" ht="16.5" customHeight="1">
      <c r="L1067" s="396"/>
    </row>
    <row r="1068" spans="12:12" ht="16.5" customHeight="1">
      <c r="L1068" s="396"/>
    </row>
    <row r="1069" spans="12:12" ht="16.5" customHeight="1">
      <c r="L1069" s="396"/>
    </row>
    <row r="1070" spans="12:12" ht="16.5" customHeight="1">
      <c r="L1070" s="396"/>
    </row>
    <row r="1071" spans="12:12" ht="16.5" customHeight="1">
      <c r="L1071" s="396"/>
    </row>
    <row r="1072" spans="12:12" ht="16.5" customHeight="1">
      <c r="L1072" s="396"/>
    </row>
    <row r="1073" spans="12:12" ht="16.5" customHeight="1">
      <c r="L1073" s="396"/>
    </row>
    <row r="1074" spans="12:12" ht="16.5" customHeight="1">
      <c r="L1074" s="396"/>
    </row>
    <row r="1075" spans="12:12" ht="16.5" customHeight="1">
      <c r="L1075" s="396"/>
    </row>
    <row r="1076" spans="12:12" ht="16.5" customHeight="1">
      <c r="L1076" s="396"/>
    </row>
    <row r="1077" spans="12:12" ht="16.5" customHeight="1">
      <c r="L1077" s="396"/>
    </row>
    <row r="1078" spans="12:12" ht="16.5" customHeight="1">
      <c r="L1078" s="396"/>
    </row>
    <row r="1079" spans="12:12" ht="16.5" customHeight="1">
      <c r="L1079" s="396"/>
    </row>
    <row r="1080" spans="12:12" ht="16.5" customHeight="1">
      <c r="L1080" s="396"/>
    </row>
    <row r="1081" spans="12:12" ht="16.5" customHeight="1">
      <c r="L1081" s="396"/>
    </row>
    <row r="1082" spans="12:12" ht="16.5" customHeight="1">
      <c r="L1082" s="396"/>
    </row>
    <row r="1083" spans="12:12" ht="16.5" customHeight="1">
      <c r="L1083" s="396"/>
    </row>
    <row r="1084" spans="12:12" ht="16.5" customHeight="1">
      <c r="L1084" s="396"/>
    </row>
    <row r="1085" spans="12:12" ht="16.5" customHeight="1">
      <c r="L1085" s="396"/>
    </row>
    <row r="1086" spans="12:12" ht="16.5" customHeight="1">
      <c r="L1086" s="396"/>
    </row>
    <row r="1087" spans="12:12" ht="16.5" customHeight="1">
      <c r="L1087" s="396"/>
    </row>
    <row r="1088" spans="12:12" ht="16.5" customHeight="1">
      <c r="L1088" s="396"/>
    </row>
    <row r="1089" spans="12:12" ht="16.5" customHeight="1">
      <c r="L1089" s="396"/>
    </row>
    <row r="1090" spans="12:12" ht="16.5" customHeight="1">
      <c r="L1090" s="396"/>
    </row>
    <row r="1091" spans="12:12" ht="16.5" customHeight="1">
      <c r="L1091" s="396"/>
    </row>
    <row r="1092" spans="12:12" ht="16.5" customHeight="1">
      <c r="L1092" s="396"/>
    </row>
    <row r="1093" spans="12:12" ht="16.5" customHeight="1">
      <c r="L1093" s="396"/>
    </row>
    <row r="1094" spans="12:12" ht="16.5" customHeight="1">
      <c r="L1094" s="396"/>
    </row>
    <row r="1095" spans="12:12" ht="16.5" customHeight="1">
      <c r="L1095" s="396"/>
    </row>
    <row r="1096" spans="12:12" ht="16.5" customHeight="1">
      <c r="L1096" s="396"/>
    </row>
    <row r="1097" spans="12:12" ht="16.5" customHeight="1">
      <c r="L1097" s="396"/>
    </row>
    <row r="1098" spans="12:12" ht="16.5" customHeight="1">
      <c r="L1098" s="396"/>
    </row>
    <row r="1099" spans="12:12" ht="16.5" customHeight="1">
      <c r="L1099" s="396"/>
    </row>
    <row r="1100" spans="12:12" ht="16.5" customHeight="1">
      <c r="L1100" s="396"/>
    </row>
    <row r="1101" spans="12:12" ht="16.5" customHeight="1">
      <c r="L1101" s="396"/>
    </row>
    <row r="1102" spans="12:12" ht="16.5" customHeight="1">
      <c r="L1102" s="396"/>
    </row>
    <row r="1103" spans="12:12" ht="16.5" customHeight="1">
      <c r="L1103" s="396"/>
    </row>
    <row r="1104" spans="12:12" ht="16.5" customHeight="1">
      <c r="L1104" s="396"/>
    </row>
    <row r="1105" spans="12:12" ht="16.5" customHeight="1">
      <c r="L1105" s="396"/>
    </row>
    <row r="1106" spans="12:12" ht="16.5" customHeight="1">
      <c r="L1106" s="396"/>
    </row>
    <row r="1107" spans="12:12" ht="16.5" customHeight="1">
      <c r="L1107" s="396"/>
    </row>
    <row r="1108" spans="12:12" ht="16.5" customHeight="1">
      <c r="L1108" s="396"/>
    </row>
    <row r="1109" spans="12:12" ht="16.5" customHeight="1">
      <c r="L1109" s="396"/>
    </row>
    <row r="1110" spans="12:12" ht="16.5" customHeight="1">
      <c r="L1110" s="396"/>
    </row>
    <row r="1111" spans="12:12" ht="16.5" customHeight="1">
      <c r="L1111" s="396"/>
    </row>
    <row r="1112" spans="12:12" ht="16.5" customHeight="1">
      <c r="L1112" s="396"/>
    </row>
    <row r="1113" spans="12:12" ht="16.5" customHeight="1">
      <c r="L1113" s="396"/>
    </row>
    <row r="1114" spans="12:12" ht="16.5" customHeight="1">
      <c r="L1114" s="396"/>
    </row>
    <row r="1115" spans="12:12" ht="16.5" customHeight="1">
      <c r="L1115" s="396"/>
    </row>
    <row r="1116" spans="12:12" ht="16.5" customHeight="1">
      <c r="L1116" s="396"/>
    </row>
    <row r="1117" spans="12:12" ht="16.5" customHeight="1">
      <c r="L1117" s="396"/>
    </row>
    <row r="1118" spans="12:12" ht="16.5" customHeight="1">
      <c r="L1118" s="396"/>
    </row>
    <row r="1119" spans="12:12" ht="16.5" customHeight="1">
      <c r="L1119" s="396"/>
    </row>
    <row r="1120" spans="12:12" ht="16.5" customHeight="1">
      <c r="L1120" s="396"/>
    </row>
    <row r="1121" spans="12:12" ht="16.5" customHeight="1">
      <c r="L1121" s="396"/>
    </row>
    <row r="1122" spans="12:12" ht="16.5" customHeight="1">
      <c r="L1122" s="396"/>
    </row>
    <row r="1123" spans="12:12" ht="16.5" customHeight="1">
      <c r="L1123" s="396"/>
    </row>
    <row r="1124" spans="12:12" ht="16.5" customHeight="1">
      <c r="L1124" s="396"/>
    </row>
    <row r="1125" spans="12:12" ht="16.5" customHeight="1">
      <c r="L1125" s="396"/>
    </row>
    <row r="1126" spans="12:12" ht="16.5" customHeight="1">
      <c r="L1126" s="396"/>
    </row>
    <row r="1127" spans="12:12" ht="16.5" customHeight="1">
      <c r="L1127" s="396"/>
    </row>
    <row r="1128" spans="12:12" ht="16.5" customHeight="1">
      <c r="L1128" s="396"/>
    </row>
    <row r="1129" spans="12:12" ht="16.5" customHeight="1">
      <c r="L1129" s="396"/>
    </row>
    <row r="1130" spans="12:12" ht="16.5" customHeight="1">
      <c r="L1130" s="396"/>
    </row>
    <row r="1131" spans="12:12" ht="16.5" customHeight="1">
      <c r="L1131" s="396"/>
    </row>
    <row r="1132" spans="12:12" ht="16.5" customHeight="1">
      <c r="L1132" s="396"/>
    </row>
    <row r="1133" spans="12:12" ht="16.5" customHeight="1">
      <c r="L1133" s="396"/>
    </row>
    <row r="1134" spans="12:12" ht="16.5" customHeight="1">
      <c r="L1134" s="396"/>
    </row>
    <row r="1135" spans="12:12" ht="16.5" customHeight="1">
      <c r="L1135" s="396"/>
    </row>
    <row r="1136" spans="12:12" ht="16.5" customHeight="1">
      <c r="L1136" s="396"/>
    </row>
    <row r="1137" spans="12:12" ht="16.5" customHeight="1">
      <c r="L1137" s="396"/>
    </row>
    <row r="1138" spans="12:12" ht="16.5" customHeight="1">
      <c r="L1138" s="396"/>
    </row>
    <row r="1139" spans="12:12" ht="16.5" customHeight="1">
      <c r="L1139" s="396"/>
    </row>
    <row r="1140" spans="12:12" ht="16.5" customHeight="1">
      <c r="L1140" s="396"/>
    </row>
    <row r="1141" spans="12:12" ht="16.5" customHeight="1">
      <c r="L1141" s="396"/>
    </row>
    <row r="1142" spans="12:12" ht="16.5" customHeight="1">
      <c r="L1142" s="396"/>
    </row>
    <row r="1143" spans="12:12" ht="16.5" customHeight="1">
      <c r="L1143" s="396"/>
    </row>
    <row r="1144" spans="12:12" ht="16.5" customHeight="1">
      <c r="L1144" s="396"/>
    </row>
    <row r="1145" spans="12:12" ht="16.5" customHeight="1">
      <c r="L1145" s="396"/>
    </row>
    <row r="1146" spans="12:12" ht="16.5" customHeight="1">
      <c r="L1146" s="396"/>
    </row>
    <row r="1147" spans="12:12" ht="16.5" customHeight="1">
      <c r="L1147" s="396"/>
    </row>
    <row r="1148" spans="12:12" ht="16.5" customHeight="1">
      <c r="L1148" s="396"/>
    </row>
    <row r="1149" spans="12:12" ht="16.5" customHeight="1">
      <c r="L1149" s="396"/>
    </row>
    <row r="1150" spans="12:12" ht="16.5" customHeight="1">
      <c r="L1150" s="396"/>
    </row>
    <row r="1151" spans="12:12" ht="16.5" customHeight="1">
      <c r="L1151" s="396"/>
    </row>
    <row r="1152" spans="12:12" ht="16.5" customHeight="1">
      <c r="L1152" s="396"/>
    </row>
    <row r="1153" spans="12:12" ht="16.5" customHeight="1">
      <c r="L1153" s="396"/>
    </row>
    <row r="1154" spans="12:12" ht="16.5" customHeight="1">
      <c r="L1154" s="396"/>
    </row>
    <row r="1155" spans="12:12" ht="16.5" customHeight="1">
      <c r="L1155" s="396"/>
    </row>
    <row r="1156" spans="12:12" ht="16.5" customHeight="1">
      <c r="L1156" s="396"/>
    </row>
    <row r="1157" spans="12:12" ht="16.5" customHeight="1">
      <c r="L1157" s="396"/>
    </row>
    <row r="1158" spans="12:12" ht="16.5" customHeight="1">
      <c r="L1158" s="396"/>
    </row>
    <row r="1159" spans="12:12" ht="16.5" customHeight="1">
      <c r="L1159" s="396"/>
    </row>
    <row r="1160" spans="12:12" ht="16.5" customHeight="1">
      <c r="L1160" s="396"/>
    </row>
    <row r="1161" spans="12:12" ht="16.5" customHeight="1">
      <c r="L1161" s="396"/>
    </row>
    <row r="1162" spans="12:12" ht="16.5" customHeight="1">
      <c r="L1162" s="396"/>
    </row>
    <row r="1163" spans="12:12" ht="16.5" customHeight="1">
      <c r="L1163" s="396"/>
    </row>
    <row r="1164" spans="12:12" ht="16.5" customHeight="1">
      <c r="L1164" s="396"/>
    </row>
    <row r="1165" spans="12:12" ht="16.5" customHeight="1">
      <c r="L1165" s="396"/>
    </row>
  </sheetData>
  <sheetProtection algorithmName="SHA-512" hashValue="8lGBCWLfb1amyKIAqv0z5a0HB/oQVFvJg6JmlsFcSvKrXcXpp2cuW12qsEEFNR4CzgikR9DjAV/ilYCn34smXQ==" saltValue="NlOUZrpDD32zYVjAG298qQ==" spinCount="100000" sheet="1" selectLockedCells="1"/>
  <dataConsolidate/>
  <customSheetViews>
    <customSheetView guid="{D16ECB37-EC28-43FE-BD47-3A7114793C46}" showPageBreaks="1" showGridLines="0" fitToPage="1" printArea="1" hiddenColumns="1" view="pageBreakPreview" topLeftCell="A4">
      <selection activeCell="C21" sqref="C21"/>
      <pageMargins left="0.25" right="0.25" top="0.62" bottom="0.5" header="0.41" footer="0.5"/>
      <printOptions horizontalCentered="1"/>
      <pageSetup paperSize="9" scale="89" fitToHeight="15" orientation="landscape" horizontalDpi="4294967295" verticalDpi="4294967295" r:id="rId1"/>
      <headerFooter alignWithMargins="0"/>
    </customSheetView>
    <customSheetView guid="{3A279989-B775-4FE0-B80B-D9B19EF06FB8}" showPageBreaks="1" showGridLines="0" fitToPage="1" printArea="1" hiddenColumns="1" view="pageBreakPreview" topLeftCell="A13">
      <selection activeCell="C21" sqref="C21"/>
      <pageMargins left="0.25" right="0.25" top="0.62" bottom="0.5" header="0.41" footer="0.5"/>
      <printOptions horizontalCentered="1"/>
      <pageSetup paperSize="9" scale="82" fitToHeight="15" orientation="landscape" horizontalDpi="4294967295" verticalDpi="4294967295" r:id="rId2"/>
      <headerFooter alignWithMargins="0"/>
    </customSheetView>
    <customSheetView guid="{94091156-7D66-41B0-B463-5F36D4BD634D}" showPageBreaks="1" showGridLines="0" fitToPage="1" printArea="1" hiddenColumns="1" view="pageBreakPreview">
      <selection activeCell="C26" sqref="C26"/>
      <pageMargins left="0.25" right="0.25" top="0.62" bottom="0.5" header="0.41" footer="0.5"/>
      <printOptions horizontalCentered="1"/>
      <pageSetup paperSize="9" scale="91" fitToHeight="15" orientation="landscape" horizontalDpi="4294967295" verticalDpi="4294967295" r:id="rId3"/>
      <headerFooter alignWithMargins="0"/>
    </customSheetView>
    <customSheetView guid="{67D3F443-CBF6-4C3B-9EBA-4FC7CEE92243}" scale="80" showPageBreaks="1" showGridLines="0" fitToPage="1" printArea="1" hiddenRows="1" hiddenColumns="1" view="pageBreakPreview" topLeftCell="G1">
      <selection activeCell="G19" sqref="G19"/>
      <pageMargins left="0.25" right="0.25" top="0.62" bottom="0.5" header="0.41" footer="0.5"/>
      <printOptions horizontalCentered="1"/>
      <pageSetup paperSize="9" scale="48" fitToHeight="15" orientation="landscape" horizontalDpi="4294967295" verticalDpi="4294967295" r:id="rId4"/>
      <headerFooter alignWithMargins="0"/>
    </customSheetView>
    <customSheetView guid="{8FC47E04-BCF9-4504-9FDA-F8529AE0A203}" scale="80" showPageBreaks="1" showGridLines="0" fitToPage="1" printArea="1" hiddenRows="1" hiddenColumns="1" view="pageBreakPreview" topLeftCell="F1">
      <selection activeCell="J25" sqref="J25"/>
      <pageMargins left="0.25" right="0.25" top="0.62" bottom="0.5" header="0.41" footer="0.5"/>
      <printOptions horizontalCentered="1"/>
      <pageSetup paperSize="9" scale="48" fitToHeight="15" orientation="landscape" r:id="rId5"/>
      <headerFooter alignWithMargins="0"/>
    </customSheetView>
    <customSheetView guid="{B1DC5269-D889-4438-853D-005C3B580A35}" showPageBreaks="1" showGridLines="0" zeroValues="0" printArea="1" hiddenColumns="1" view="pageBreakPreview" topLeftCell="A520">
      <selection activeCell="I530" sqref="I530"/>
      <pageMargins left="0.25" right="0.25" top="0.75" bottom="0.5" header="0.5" footer="0.5"/>
      <printOptions horizontalCentered="1"/>
      <pageSetup paperSize="9" scale="80" fitToHeight="51" orientation="landscape" r:id="rId6"/>
      <headerFooter alignWithMargins="0">
        <oddHeader>&amp;R&amp;"Book Antiqua,Bold"&amp;12PAGE &amp;P OF &amp;N</oddHeader>
      </headerFooter>
    </customSheetView>
    <customSheetView guid="{A0F82AFD-A75A-45C4-A55A-D8EC84E8392D}" scale="75" showGridLines="0" zeroValues="0" printArea="1" hiddenRows="1" hiddenColumns="1" topLeftCell="A3">
      <selection activeCell="D22" sqref="D22"/>
      <pageMargins left="0.25" right="0.25" top="0.75" bottom="0.5" header="0.5" footer="0.5"/>
      <printOptions horizontalCentered="1"/>
      <pageSetup paperSize="9" scale="80" fitToHeight="51" orientation="landscape" r:id="rId7"/>
      <headerFooter alignWithMargins="0">
        <oddHeader>&amp;R&amp;"Book Antiqua,Bold"&amp;12PAGE &amp;P OF &amp;N</oddHeader>
      </headerFooter>
    </customSheetView>
    <customSheetView guid="{334BFE7B-729F-4B5F-BBFA-FE5871D8551A}" scale="75" showGridLines="0" zeroValues="0" hiddenRows="1" hiddenColumns="1" topLeftCell="A40">
      <selection activeCell="F41" sqref="F41"/>
      <pageMargins left="0.17" right="0.17" top="0.99" bottom="0.27" header="0.56999999999999995" footer="0.19"/>
      <printOptions horizontalCentered="1"/>
      <pageSetup paperSize="9" scale="80" fitToHeight="51" orientation="landscape" r:id="rId8"/>
      <headerFooter alignWithMargins="0">
        <oddHeader>&amp;R&amp;"Book Antiqua,Bold"&amp;12PAGE &amp;P OF &amp;N</oddHeader>
      </headerFooter>
    </customSheetView>
    <customSheetView guid="{95E806E8-7170-4A6B-8D1F-305B2B9C1B8B}" scale="75" showPageBreaks="1" printArea="1" hiddenRows="1" view="pageBreakPreview" showRuler="0" topLeftCell="A5">
      <selection activeCell="B8" sqref="B8:B9"/>
      <rowBreaks count="20" manualBreakCount="20">
        <brk id="28" max="10" man="1"/>
        <brk id="43" max="10" man="1"/>
        <brk id="60" max="10" man="1"/>
        <brk id="80" max="10" man="1"/>
        <brk id="103" max="10" man="1"/>
        <brk id="122" max="10" man="1"/>
        <brk id="142" max="10" man="1"/>
        <brk id="160" max="10" man="1"/>
        <brk id="181" max="10" man="1"/>
        <brk id="202" max="10" man="1"/>
        <brk id="223" max="10" man="1"/>
        <brk id="234" max="10" man="1"/>
        <brk id="242" max="10" man="1"/>
        <brk id="258" max="10" man="1"/>
        <brk id="276" max="10" man="1"/>
        <brk id="296" max="10" man="1"/>
        <brk id="313" max="10" man="1"/>
        <brk id="334" max="10" man="1"/>
        <brk id="354" max="10" man="1"/>
        <brk id="378" max="10" man="1"/>
      </rowBreaks>
      <pageMargins left="0.17" right="0.17" top="0.99" bottom="0.27" header="0.56999999999999995" footer="0.19"/>
      <printOptions horizontalCentered="1"/>
      <pageSetup paperSize="9" scale="83" fitToHeight="51" orientation="landscape" r:id="rId9"/>
      <headerFooter alignWithMargins="0">
        <oddHeader>&amp;L&amp;"Book Antiqua,Bold"&amp;12SPECIFICATION NO. : CC-CS/102-WR2/GIS-969/G10&amp;R&amp;"Book Antiqua,Bold"&amp;12SCHEDULE - 1
PAGE &amp;P OF &amp;N</oddHeader>
      </headerFooter>
    </customSheetView>
    <customSheetView guid="{E0A5C919-ADBB-427C-80C3-02C328CA3F83}" scale="75" showPageBreaks="1" printArea="1" hiddenRows="1" view="pageBreakPreview" showRuler="0" topLeftCell="A337">
      <selection activeCell="B382" sqref="B382"/>
      <rowBreaks count="20" manualBreakCount="20">
        <brk id="28" max="10" man="1"/>
        <brk id="43" max="10" man="1"/>
        <brk id="60" max="10" man="1"/>
        <brk id="80" max="10" man="1"/>
        <brk id="103" max="10" man="1"/>
        <brk id="122" max="10" man="1"/>
        <brk id="142" max="10" man="1"/>
        <brk id="160" max="10" man="1"/>
        <brk id="181" max="10" man="1"/>
        <brk id="202" max="10" man="1"/>
        <brk id="223" max="10" man="1"/>
        <brk id="234" max="10" man="1"/>
        <brk id="242" max="10" man="1"/>
        <brk id="258" max="10" man="1"/>
        <brk id="276" max="10" man="1"/>
        <brk id="296" max="10" man="1"/>
        <brk id="313" max="10" man="1"/>
        <brk id="334" max="10" man="1"/>
        <brk id="354" max="10" man="1"/>
        <brk id="377" max="10" man="1"/>
      </rowBreaks>
      <pageMargins left="0.17" right="0.17" top="0.99" bottom="0.27" header="0.56999999999999995" footer="0.19"/>
      <printOptions horizontalCentered="1"/>
      <pageSetup paperSize="9" scale="84" fitToHeight="51" orientation="landscape" r:id="rId10"/>
      <headerFooter alignWithMargins="0">
        <oddHeader>&amp;L&amp;"Book Antiqua,Bold"&amp;12SPECIFICATION NO. : CC-CS/102-WR2/GIS-969/G10&amp;R&amp;"Book Antiqua,Bold"&amp;12SCHEDULE - 1
PAGE &amp;P OF &amp;N</oddHeader>
      </headerFooter>
    </customSheetView>
    <customSheetView guid="{F34A69E2-31EE-443F-8E78-A31E3AA3BE2B}" scale="75" showGridLines="0" zeroValues="0" hiddenRows="1" hiddenColumns="1" topLeftCell="A43">
      <selection activeCell="F41" sqref="F41"/>
      <pageMargins left="0.17" right="0.17" top="0.99" bottom="0.27" header="0.56999999999999995" footer="0.19"/>
      <printOptions horizontalCentered="1"/>
      <pageSetup paperSize="9" scale="80" fitToHeight="51" orientation="landscape" r:id="rId11"/>
      <headerFooter alignWithMargins="0">
        <oddHeader>&amp;R&amp;"Book Antiqua,Bold"&amp;12PAGE &amp;P OF &amp;N</oddHeader>
      </headerFooter>
    </customSheetView>
    <customSheetView guid="{C5506FC7-8A4D-43D0-A0D5-B323816310B7}" scale="75" showGridLines="0" zeroValues="0" printArea="1" hiddenRows="1" hiddenColumns="1" topLeftCell="A22">
      <selection activeCell="C22" sqref="C22"/>
      <pageMargins left="0.17" right="0.17" top="0.99" bottom="0.27" header="0.56999999999999995" footer="0.19"/>
      <printOptions horizontalCentered="1"/>
      <pageSetup paperSize="9" scale="80" fitToHeight="51" orientation="landscape" r:id="rId12"/>
      <headerFooter alignWithMargins="0">
        <oddHeader>&amp;R&amp;"Book Antiqua,Bold"&amp;12PAGE &amp;P OF &amp;N</oddHeader>
      </headerFooter>
    </customSheetView>
    <customSheetView guid="{3E286A90-B39B-4EF7-ADAF-AD9055F4EE3F}" scale="90" showGridLines="0" zeroValues="0" printArea="1" hiddenRows="1" hiddenColumns="1" topLeftCell="A24">
      <selection activeCell="C24" sqref="C24"/>
      <pageMargins left="0.25" right="0.25" top="0.75" bottom="0.5" header="0.5" footer="0.5"/>
      <printOptions horizontalCentered="1"/>
      <pageSetup paperSize="9" scale="80" fitToHeight="51" orientation="landscape" r:id="rId13"/>
      <headerFooter alignWithMargins="0">
        <oddHeader>&amp;R&amp;"Book Antiqua,Bold"&amp;12PAGE &amp;P OF &amp;N</oddHeader>
      </headerFooter>
    </customSheetView>
    <customSheetView guid="{F9C00FCC-B928-44A4-AE8D-3790B3A7FE91}" scale="70" showPageBreaks="1" showGridLines="0" zeroValues="0" printArea="1" hiddenRows="1" hiddenColumns="1" view="pageBreakPreview">
      <selection activeCell="C22" sqref="C22"/>
      <pageMargins left="0.25" right="0.25" top="1" bottom="0.5" header="0.5" footer="0.5"/>
      <printOptions horizontalCentered="1"/>
      <pageSetup paperSize="9" scale="80" fitToHeight="51" orientation="landscape" r:id="rId14"/>
      <headerFooter alignWithMargins="0">
        <oddHeader>&amp;R&amp;"Book Antiqua,Bold"&amp;12Schedule-1a(Rev-01)
PAGE &amp;P OF &amp;N</oddHeader>
      </headerFooter>
    </customSheetView>
    <customSheetView guid="{F9504563-F4B8-4B08-8DF4-BD6D3D1F49DF}" scale="90" showGridLines="0" zeroValues="0" hiddenRows="1" hiddenColumns="1" topLeftCell="A7">
      <selection activeCell="G24" sqref="G24"/>
      <pageMargins left="0.25" right="0.25" top="1" bottom="0.5" header="0.5" footer="0.5"/>
      <printOptions horizontalCentered="1"/>
      <pageSetup paperSize="9" scale="80" fitToHeight="51" orientation="landscape" r:id="rId15"/>
      <headerFooter alignWithMargins="0">
        <oddHeader>&amp;R&amp;"Book Antiqua,Bold"&amp;12Schedule-1a(Rev-01)
PAGE &amp;P OF &amp;N</oddHeader>
      </headerFooter>
    </customSheetView>
    <customSheetView guid="{AB88AE96-2A5B-4A72-8703-28C9E47DF5A8}" scale="80" showPageBreaks="1" showGridLines="0" fitToPage="1" printArea="1" hiddenRows="1" hiddenColumns="1" view="pageBreakPreview" topLeftCell="F1">
      <selection activeCell="J25" sqref="J25"/>
      <pageMargins left="0.25" right="0.25" top="0.62" bottom="0.5" header="0.41" footer="0.5"/>
      <printOptions horizontalCentered="1"/>
      <pageSetup paperSize="9" scale="48" fitToHeight="15" orientation="landscape" r:id="rId16"/>
      <headerFooter alignWithMargins="0"/>
    </customSheetView>
    <customSheetView guid="{BAC42A29-45E6-4402-B726-C3D139198BC5}" showPageBreaks="1" showGridLines="0" fitToPage="1" printArea="1" hiddenColumns="1" view="pageBreakPreview" topLeftCell="A121">
      <selection activeCell="H120" sqref="H120"/>
      <pageMargins left="0.25" right="0.25" top="0.62" bottom="0.5" header="0.41" footer="0.5"/>
      <printOptions horizontalCentered="1"/>
      <pageSetup paperSize="9" scale="91" fitToHeight="15" orientation="landscape" horizontalDpi="4294967295" verticalDpi="4294967295" r:id="rId17"/>
      <headerFooter alignWithMargins="0"/>
    </customSheetView>
    <customSheetView guid="{1D1BEC92-0584-42FC-833F-7509E5F404C5}" showPageBreaks="1" showGridLines="0" fitToPage="1" printArea="1" hiddenColumns="1" view="pageBreakPreview" topLeftCell="A13">
      <selection activeCell="C21" sqref="C21"/>
      <pageMargins left="0.25" right="0.25" top="0.62" bottom="0.5" header="0.41" footer="0.5"/>
      <printOptions horizontalCentered="1"/>
      <pageSetup paperSize="9" scale="89" fitToHeight="15" orientation="landscape" horizontalDpi="4294967295" verticalDpi="4294967295" r:id="rId18"/>
      <headerFooter alignWithMargins="0"/>
    </customSheetView>
  </customSheetViews>
  <mergeCells count="7">
    <mergeCell ref="A3:I3"/>
    <mergeCell ref="A5:I5"/>
    <mergeCell ref="A15:I15"/>
    <mergeCell ref="B27:E27"/>
    <mergeCell ref="B23:E23"/>
    <mergeCell ref="B25:E25"/>
    <mergeCell ref="B22:I22"/>
  </mergeCells>
  <phoneticPr fontId="0" type="noConversion"/>
  <conditionalFormatting sqref="G21">
    <cfRule type="expression" dxfId="3" priority="215" stopIfTrue="1">
      <formula>$F21=0</formula>
    </cfRule>
  </conditionalFormatting>
  <dataValidations xWindow="575" yWindow="444" count="1">
    <dataValidation type="whole" operator="greaterThan" allowBlank="1" showInputMessage="1" showErrorMessage="1" error="Enter only Whole Numbers greater than zero" sqref="H21" xr:uid="{00000000-0002-0000-0300-000000000000}">
      <formula1>0</formula1>
    </dataValidation>
  </dataValidations>
  <printOptions horizontalCentered="1"/>
  <pageMargins left="0.25" right="0.25" top="0.62" bottom="0.5" header="0.41" footer="0.5"/>
  <pageSetup paperSize="9" scale="89" fitToHeight="15" orientation="landscape" horizontalDpi="4294967295" verticalDpi="4294967295" r:id="rId19"/>
  <headerFooter alignWithMargins="0"/>
  <drawing r:id="rId2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FU329"/>
  <sheetViews>
    <sheetView showGridLines="0" view="pageBreakPreview" zoomScale="80" zoomScaleNormal="80" zoomScaleSheetLayoutView="80" workbookViewId="0">
      <selection activeCell="C21" sqref="C21"/>
    </sheetView>
  </sheetViews>
  <sheetFormatPr defaultColWidth="11.42578125" defaultRowHeight="15.75"/>
  <cols>
    <col min="1" max="1" width="13.28515625" style="411" customWidth="1"/>
    <col min="2" max="2" width="55.5703125" style="163" customWidth="1"/>
    <col min="3" max="3" width="13.7109375" style="411" customWidth="1"/>
    <col min="4" max="4" width="16.85546875" style="411" customWidth="1"/>
    <col min="5" max="5" width="11.28515625" style="411" customWidth="1"/>
    <col min="6" max="6" width="12.7109375" style="411" customWidth="1"/>
    <col min="7" max="7" width="22" style="449" customWidth="1"/>
    <col min="8" max="8" width="26.5703125" style="449" customWidth="1"/>
    <col min="9" max="9" width="25.85546875" style="449" hidden="1" customWidth="1"/>
    <col min="10" max="10" width="18.7109375" style="411" hidden="1" customWidth="1"/>
    <col min="11" max="11" width="18.28515625" style="163" customWidth="1"/>
    <col min="12" max="12" width="22.140625" style="167" customWidth="1"/>
    <col min="13" max="21" width="11.42578125" style="163" customWidth="1"/>
    <col min="22" max="22" width="6.28515625" style="163" customWidth="1"/>
    <col min="23" max="23" width="9.7109375" style="163" customWidth="1"/>
    <col min="24" max="24" width="4.7109375" style="163" customWidth="1"/>
    <col min="25" max="25" width="3.28515625" style="163" customWidth="1"/>
    <col min="26" max="26" width="6.140625" style="163" customWidth="1"/>
    <col min="27" max="40" width="11.42578125" style="163" customWidth="1"/>
    <col min="41" max="16384" width="11.42578125" style="163"/>
  </cols>
  <sheetData>
    <row r="1" spans="1:177" s="441" customFormat="1" ht="27" customHeight="1">
      <c r="A1" s="1142" t="str">
        <f>Cover!B3</f>
        <v>SPEC. NO.:  CC/NT/G-COND/DOM/A02/25/01011</v>
      </c>
      <c r="B1" s="1142"/>
      <c r="C1" s="437"/>
      <c r="D1" s="437"/>
      <c r="E1" s="438"/>
      <c r="F1" s="388"/>
      <c r="G1" s="439"/>
      <c r="H1" s="1045" t="s">
        <v>517</v>
      </c>
      <c r="I1" s="440" t="s">
        <v>358</v>
      </c>
      <c r="L1" s="442"/>
    </row>
    <row r="2" spans="1:177" s="441" customFormat="1" ht="16.5">
      <c r="A2" s="442"/>
      <c r="B2" s="443"/>
      <c r="C2" s="443"/>
      <c r="D2" s="443"/>
      <c r="E2" s="442"/>
      <c r="F2" s="442"/>
      <c r="G2" s="444"/>
      <c r="H2" s="444"/>
      <c r="I2" s="444"/>
      <c r="J2" s="442"/>
      <c r="L2" s="442"/>
    </row>
    <row r="3" spans="1:177" s="441" customFormat="1" ht="59.25" customHeight="1">
      <c r="A3" s="1115" t="str">
        <f>Cover!B2</f>
        <v>Conductor Package CD02 for supply of balance quantity of ACSR MOOSE Conductor for part of Diding – Dhalkebar – Bathnaha Transmission Line corresponding to Tower Package- TW02 associated with Arun-3 HEP in Nepal under Consultancy services to SAPDC.</v>
      </c>
      <c r="B3" s="1115"/>
      <c r="C3" s="1115"/>
      <c r="D3" s="1115"/>
      <c r="E3" s="1115"/>
      <c r="F3" s="1115"/>
      <c r="G3" s="1115"/>
      <c r="H3" s="1115"/>
      <c r="I3" s="1115"/>
      <c r="J3" s="708"/>
      <c r="L3" s="445"/>
    </row>
    <row r="4" spans="1:177" s="451" customFormat="1">
      <c r="A4" s="407"/>
      <c r="B4" s="446"/>
      <c r="C4" s="447"/>
      <c r="D4" s="447"/>
      <c r="E4" s="411"/>
      <c r="F4" s="407"/>
      <c r="G4" s="448"/>
      <c r="H4" s="449"/>
      <c r="I4" s="449"/>
      <c r="J4" s="407"/>
      <c r="K4" s="183"/>
      <c r="L4" s="450"/>
      <c r="M4" s="183"/>
      <c r="N4" s="183"/>
      <c r="O4" s="183"/>
      <c r="P4" s="183"/>
      <c r="Q4" s="183"/>
      <c r="R4" s="183"/>
      <c r="S4" s="183"/>
      <c r="T4" s="183"/>
      <c r="U4" s="183"/>
      <c r="V4" s="183"/>
      <c r="W4" s="183"/>
      <c r="X4" s="183"/>
      <c r="Y4" s="183"/>
      <c r="Z4" s="183"/>
      <c r="AC4" s="183"/>
      <c r="AD4" s="183"/>
      <c r="AE4" s="183"/>
      <c r="AF4" s="183"/>
      <c r="AG4" s="183"/>
      <c r="AH4" s="183"/>
      <c r="AI4" s="183"/>
      <c r="AJ4" s="183"/>
      <c r="AK4" s="183"/>
      <c r="AL4" s="183"/>
      <c r="AM4" s="183"/>
      <c r="AN4" s="183"/>
      <c r="AO4" s="183"/>
      <c r="AP4" s="183"/>
      <c r="AQ4" s="183"/>
      <c r="AR4" s="183"/>
      <c r="AS4" s="183"/>
      <c r="AT4" s="183"/>
      <c r="AU4" s="183"/>
      <c r="AV4" s="183"/>
      <c r="AW4" s="183"/>
      <c r="AX4" s="183"/>
      <c r="AY4" s="183"/>
      <c r="AZ4" s="183"/>
      <c r="BA4" s="183"/>
      <c r="BB4" s="183"/>
      <c r="BC4" s="183"/>
      <c r="BD4" s="183"/>
      <c r="BE4" s="183"/>
      <c r="BF4" s="183"/>
      <c r="BG4" s="183"/>
      <c r="BH4" s="183"/>
      <c r="BI4" s="183"/>
      <c r="BJ4" s="183"/>
      <c r="BK4" s="183"/>
      <c r="BL4" s="183"/>
      <c r="BM4" s="183"/>
      <c r="BN4" s="183"/>
      <c r="BO4" s="183"/>
      <c r="BP4" s="183"/>
      <c r="BQ4" s="183"/>
      <c r="BR4" s="183"/>
      <c r="BS4" s="183"/>
      <c r="BT4" s="183"/>
      <c r="BU4" s="183"/>
      <c r="BV4" s="183"/>
      <c r="BW4" s="183"/>
      <c r="BX4" s="183"/>
      <c r="BY4" s="183"/>
      <c r="BZ4" s="183"/>
      <c r="CA4" s="183"/>
      <c r="CB4" s="183"/>
      <c r="CC4" s="183"/>
      <c r="CD4" s="183"/>
      <c r="CE4" s="183"/>
      <c r="CF4" s="183"/>
      <c r="CG4" s="183"/>
      <c r="CH4" s="183"/>
      <c r="CI4" s="183"/>
      <c r="CJ4" s="183"/>
      <c r="CK4" s="183"/>
      <c r="CL4" s="183"/>
      <c r="CM4" s="183"/>
      <c r="CN4" s="183"/>
      <c r="CO4" s="183"/>
      <c r="CP4" s="183"/>
      <c r="CQ4" s="183"/>
      <c r="CR4" s="183"/>
      <c r="CS4" s="183"/>
      <c r="CT4" s="183"/>
      <c r="CU4" s="183"/>
      <c r="CV4" s="183"/>
      <c r="CW4" s="183"/>
      <c r="CX4" s="183"/>
      <c r="CY4" s="183"/>
      <c r="CZ4" s="183"/>
      <c r="DA4" s="183"/>
      <c r="DB4" s="183"/>
      <c r="DC4" s="183"/>
      <c r="DD4" s="183"/>
      <c r="DE4" s="183"/>
      <c r="DF4" s="183"/>
      <c r="DG4" s="183"/>
      <c r="DH4" s="183"/>
      <c r="DI4" s="183"/>
      <c r="DJ4" s="183"/>
      <c r="DK4" s="183"/>
      <c r="DL4" s="183"/>
      <c r="DM4" s="183"/>
      <c r="DN4" s="183"/>
      <c r="DO4" s="183"/>
      <c r="DP4" s="183"/>
      <c r="DQ4" s="183"/>
      <c r="DR4" s="183"/>
      <c r="DS4" s="183"/>
      <c r="DT4" s="183"/>
      <c r="DU4" s="183"/>
      <c r="DV4" s="183"/>
      <c r="DW4" s="183"/>
      <c r="DX4" s="183"/>
      <c r="DY4" s="183"/>
      <c r="DZ4" s="183"/>
      <c r="EA4" s="183"/>
      <c r="EB4" s="183"/>
      <c r="EC4" s="183"/>
      <c r="ED4" s="183"/>
      <c r="EE4" s="183"/>
      <c r="EF4" s="183"/>
      <c r="EG4" s="183"/>
      <c r="EH4" s="183"/>
      <c r="EI4" s="183"/>
      <c r="EJ4" s="183"/>
      <c r="EK4" s="183"/>
      <c r="EL4" s="183"/>
      <c r="EM4" s="183"/>
      <c r="EN4" s="183"/>
      <c r="EO4" s="183"/>
      <c r="EP4" s="183"/>
      <c r="EQ4" s="183"/>
      <c r="ER4" s="183"/>
      <c r="ES4" s="183"/>
      <c r="ET4" s="183"/>
      <c r="EU4" s="183"/>
      <c r="EV4" s="183"/>
      <c r="EW4" s="183"/>
      <c r="EX4" s="183"/>
      <c r="EY4" s="183"/>
      <c r="EZ4" s="183"/>
      <c r="FA4" s="183"/>
      <c r="FB4" s="183"/>
      <c r="FC4" s="183"/>
      <c r="FD4" s="183"/>
      <c r="FE4" s="183"/>
      <c r="FF4" s="183"/>
      <c r="FG4" s="183"/>
      <c r="FH4" s="183"/>
      <c r="FI4" s="183"/>
      <c r="FJ4" s="183"/>
      <c r="FK4" s="183"/>
      <c r="FL4" s="183"/>
      <c r="FM4" s="183"/>
      <c r="FN4" s="183"/>
      <c r="FO4" s="183"/>
      <c r="FP4" s="183"/>
      <c r="FQ4" s="183"/>
      <c r="FR4" s="183"/>
      <c r="FS4" s="183"/>
      <c r="FT4" s="183"/>
      <c r="FU4" s="183"/>
    </row>
    <row r="5" spans="1:177" s="454" customFormat="1" ht="21.6" customHeight="1">
      <c r="A5" s="1144" t="s">
        <v>113</v>
      </c>
      <c r="B5" s="1144"/>
      <c r="C5" s="1144"/>
      <c r="D5" s="1144"/>
      <c r="E5" s="1144"/>
      <c r="F5" s="1144"/>
      <c r="G5" s="1144"/>
      <c r="H5" s="1144"/>
      <c r="I5" s="866"/>
      <c r="K5" s="452"/>
      <c r="L5" s="453"/>
      <c r="M5" s="452"/>
      <c r="N5" s="452"/>
      <c r="O5" s="452"/>
      <c r="P5" s="452"/>
      <c r="Q5" s="452"/>
      <c r="R5" s="452"/>
      <c r="S5" s="452"/>
      <c r="T5" s="452"/>
      <c r="U5" s="452"/>
      <c r="V5" s="452"/>
      <c r="W5" s="452"/>
      <c r="X5" s="452"/>
      <c r="Y5" s="452"/>
      <c r="Z5" s="181"/>
      <c r="AC5" s="452"/>
      <c r="AD5" s="452"/>
      <c r="AE5" s="452"/>
      <c r="AF5" s="452"/>
      <c r="AG5" s="452"/>
      <c r="AH5" s="452"/>
      <c r="AI5" s="452"/>
      <c r="AJ5" s="452"/>
      <c r="AK5" s="452"/>
      <c r="AL5" s="452"/>
      <c r="AM5" s="452"/>
      <c r="AN5" s="452"/>
      <c r="AO5" s="452"/>
      <c r="AP5" s="452"/>
      <c r="AQ5" s="452"/>
      <c r="AR5" s="452"/>
      <c r="AS5" s="452"/>
      <c r="AT5" s="452"/>
      <c r="AU5" s="452"/>
      <c r="AV5" s="452"/>
      <c r="AW5" s="452"/>
      <c r="AX5" s="452"/>
      <c r="AY5" s="452"/>
      <c r="AZ5" s="452"/>
      <c r="BA5" s="452"/>
      <c r="BB5" s="452"/>
      <c r="BC5" s="452"/>
      <c r="BD5" s="452"/>
      <c r="BE5" s="452"/>
      <c r="BF5" s="452"/>
      <c r="BG5" s="452"/>
      <c r="BH5" s="452"/>
      <c r="BI5" s="452"/>
      <c r="BJ5" s="452"/>
      <c r="BK5" s="452"/>
      <c r="BL5" s="452"/>
      <c r="BM5" s="452"/>
      <c r="BN5" s="452"/>
      <c r="BO5" s="452"/>
      <c r="BP5" s="452"/>
      <c r="BQ5" s="452"/>
      <c r="BR5" s="452"/>
      <c r="BS5" s="452"/>
      <c r="BT5" s="452"/>
      <c r="BU5" s="452"/>
      <c r="BV5" s="452"/>
      <c r="BW5" s="452"/>
      <c r="BX5" s="452"/>
      <c r="BY5" s="452"/>
      <c r="BZ5" s="452"/>
      <c r="CA5" s="452"/>
      <c r="CB5" s="452"/>
      <c r="CC5" s="452"/>
      <c r="CD5" s="452"/>
      <c r="CE5" s="452"/>
      <c r="CF5" s="452"/>
      <c r="CG5" s="452"/>
      <c r="CH5" s="452"/>
      <c r="CI5" s="452"/>
      <c r="CJ5" s="452"/>
      <c r="CK5" s="452"/>
      <c r="CL5" s="452"/>
      <c r="CM5" s="452"/>
      <c r="CN5" s="452"/>
      <c r="CO5" s="452"/>
      <c r="CP5" s="452"/>
      <c r="CQ5" s="452"/>
      <c r="CR5" s="452"/>
      <c r="CS5" s="452"/>
      <c r="CT5" s="452"/>
      <c r="CU5" s="452"/>
      <c r="CV5" s="452"/>
      <c r="CW5" s="452"/>
      <c r="CX5" s="452"/>
      <c r="CY5" s="452"/>
      <c r="CZ5" s="452"/>
      <c r="DA5" s="452"/>
      <c r="DB5" s="452"/>
      <c r="DC5" s="452"/>
      <c r="DD5" s="452"/>
      <c r="DE5" s="452"/>
      <c r="DF5" s="452"/>
      <c r="DG5" s="452"/>
      <c r="DH5" s="452"/>
      <c r="DI5" s="452"/>
      <c r="DJ5" s="452"/>
      <c r="DK5" s="452"/>
      <c r="DL5" s="452"/>
      <c r="DM5" s="452"/>
      <c r="DN5" s="452"/>
      <c r="DO5" s="452"/>
      <c r="DP5" s="452"/>
      <c r="DQ5" s="452"/>
      <c r="DR5" s="452"/>
      <c r="DS5" s="452"/>
      <c r="DT5" s="452"/>
      <c r="DU5" s="452"/>
      <c r="DV5" s="452"/>
      <c r="DW5" s="452"/>
      <c r="DX5" s="452"/>
      <c r="DY5" s="452"/>
      <c r="DZ5" s="452"/>
      <c r="EA5" s="452"/>
      <c r="EB5" s="452"/>
      <c r="EC5" s="452"/>
      <c r="ED5" s="452"/>
      <c r="EE5" s="452"/>
      <c r="EF5" s="452"/>
      <c r="EG5" s="452"/>
      <c r="EH5" s="452"/>
      <c r="EI5" s="452"/>
      <c r="EJ5" s="452"/>
      <c r="EK5" s="452"/>
      <c r="EL5" s="452"/>
      <c r="EM5" s="452"/>
      <c r="EN5" s="452"/>
      <c r="EO5" s="452"/>
      <c r="EP5" s="452"/>
      <c r="EQ5" s="452"/>
      <c r="ER5" s="452"/>
      <c r="ES5" s="452"/>
      <c r="ET5" s="452"/>
      <c r="EU5" s="452"/>
      <c r="EV5" s="452"/>
      <c r="EW5" s="452"/>
      <c r="EX5" s="452"/>
      <c r="EY5" s="452"/>
      <c r="EZ5" s="452"/>
      <c r="FA5" s="452"/>
      <c r="FB5" s="452"/>
      <c r="FC5" s="452"/>
      <c r="FD5" s="452"/>
      <c r="FE5" s="452"/>
      <c r="FF5" s="452"/>
      <c r="FG5" s="452"/>
      <c r="FH5" s="452"/>
      <c r="FI5" s="452"/>
      <c r="FJ5" s="452"/>
      <c r="FK5" s="452"/>
      <c r="FL5" s="452"/>
      <c r="FM5" s="452"/>
      <c r="FN5" s="452"/>
      <c r="FO5" s="452"/>
      <c r="FP5" s="452"/>
      <c r="FQ5" s="452"/>
      <c r="FR5" s="452"/>
      <c r="FS5" s="452"/>
      <c r="FT5" s="452"/>
      <c r="FU5" s="452"/>
    </row>
    <row r="6" spans="1:177" s="451" customFormat="1">
      <c r="A6" s="1121" t="str">
        <f>'Sch-1a'!A6:A6</f>
        <v>Bidder’s Name and Address (Qualified Licensee) :</v>
      </c>
      <c r="B6" s="1121"/>
      <c r="C6" s="447"/>
      <c r="D6" s="447"/>
      <c r="G6" s="111" t="s">
        <v>20</v>
      </c>
      <c r="H6" s="112"/>
      <c r="I6" s="112"/>
      <c r="J6" s="113"/>
      <c r="K6" s="183"/>
      <c r="L6" s="450"/>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c r="AS6" s="183"/>
      <c r="AT6" s="183"/>
      <c r="AU6" s="183"/>
      <c r="AV6" s="183"/>
      <c r="AW6" s="183"/>
      <c r="AX6" s="183"/>
      <c r="AY6" s="183"/>
      <c r="AZ6" s="183"/>
      <c r="BA6" s="183"/>
      <c r="BB6" s="183"/>
      <c r="BC6" s="183"/>
      <c r="BD6" s="183"/>
      <c r="BE6" s="183"/>
      <c r="BF6" s="183"/>
      <c r="BG6" s="183"/>
      <c r="BH6" s="183"/>
      <c r="BI6" s="183"/>
      <c r="BJ6" s="183"/>
      <c r="BK6" s="183"/>
      <c r="BL6" s="183"/>
      <c r="BM6" s="183"/>
      <c r="BN6" s="183"/>
      <c r="BO6" s="183"/>
      <c r="BP6" s="183"/>
      <c r="BQ6" s="183"/>
      <c r="BR6" s="183"/>
      <c r="BS6" s="183"/>
      <c r="BT6" s="183"/>
      <c r="BU6" s="183"/>
      <c r="BV6" s="183"/>
      <c r="BW6" s="183"/>
      <c r="BX6" s="183"/>
      <c r="BY6" s="183"/>
      <c r="BZ6" s="183"/>
      <c r="CA6" s="183"/>
      <c r="CB6" s="183"/>
      <c r="CC6" s="183"/>
      <c r="CD6" s="183"/>
      <c r="CE6" s="183"/>
      <c r="CF6" s="183"/>
      <c r="CG6" s="183"/>
      <c r="CH6" s="183"/>
      <c r="CI6" s="183"/>
      <c r="CJ6" s="183"/>
      <c r="CK6" s="183"/>
      <c r="CL6" s="183"/>
      <c r="CM6" s="183"/>
      <c r="CN6" s="183"/>
      <c r="CO6" s="183"/>
      <c r="CP6" s="183"/>
      <c r="CQ6" s="183"/>
      <c r="CR6" s="183"/>
      <c r="CS6" s="183"/>
      <c r="CT6" s="183"/>
      <c r="CU6" s="183"/>
      <c r="CV6" s="183"/>
      <c r="CW6" s="183"/>
      <c r="CX6" s="183"/>
      <c r="CY6" s="183"/>
      <c r="CZ6" s="183"/>
      <c r="DA6" s="183"/>
      <c r="DB6" s="183"/>
      <c r="DC6" s="183"/>
      <c r="DD6" s="183"/>
      <c r="DE6" s="183"/>
      <c r="DF6" s="183"/>
      <c r="DG6" s="183"/>
      <c r="DH6" s="183"/>
      <c r="DI6" s="183"/>
      <c r="DJ6" s="183"/>
      <c r="DK6" s="183"/>
      <c r="DL6" s="183"/>
      <c r="DM6" s="183"/>
      <c r="DN6" s="183"/>
      <c r="DO6" s="183"/>
      <c r="DP6" s="183"/>
      <c r="DQ6" s="183"/>
      <c r="DR6" s="183"/>
      <c r="DS6" s="183"/>
      <c r="DT6" s="183"/>
      <c r="DU6" s="183"/>
      <c r="DV6" s="183"/>
      <c r="DW6" s="183"/>
      <c r="DX6" s="183"/>
      <c r="DY6" s="183"/>
      <c r="DZ6" s="183"/>
      <c r="EA6" s="183"/>
      <c r="EB6" s="183"/>
      <c r="EC6" s="183"/>
      <c r="ED6" s="183"/>
      <c r="EE6" s="183"/>
      <c r="EF6" s="183"/>
      <c r="EG6" s="183"/>
      <c r="EH6" s="183"/>
      <c r="EI6" s="183"/>
      <c r="EJ6" s="183"/>
      <c r="EK6" s="183"/>
      <c r="EL6" s="183"/>
      <c r="EM6" s="183"/>
      <c r="EN6" s="183"/>
      <c r="EO6" s="183"/>
      <c r="EP6" s="183"/>
      <c r="EQ6" s="183"/>
      <c r="ER6" s="183"/>
      <c r="ES6" s="183"/>
      <c r="ET6" s="183"/>
      <c r="EU6" s="183"/>
      <c r="EV6" s="183"/>
      <c r="EW6" s="183"/>
      <c r="EX6" s="183"/>
      <c r="EY6" s="183"/>
      <c r="EZ6" s="183"/>
      <c r="FA6" s="183"/>
      <c r="FB6" s="183"/>
      <c r="FC6" s="183"/>
      <c r="FD6" s="183"/>
      <c r="FE6" s="183"/>
      <c r="FF6" s="183"/>
      <c r="FG6" s="183"/>
      <c r="FH6" s="183"/>
      <c r="FI6" s="183"/>
      <c r="FJ6" s="183"/>
      <c r="FK6" s="183"/>
      <c r="FL6" s="183"/>
      <c r="FM6" s="183"/>
      <c r="FN6" s="183"/>
      <c r="FO6" s="183"/>
      <c r="FP6" s="183"/>
      <c r="FQ6" s="183"/>
      <c r="FR6" s="183"/>
      <c r="FS6" s="183"/>
      <c r="FT6" s="183"/>
      <c r="FU6" s="183"/>
    </row>
    <row r="7" spans="1:177" s="451" customFormat="1" ht="19.5" customHeight="1">
      <c r="A7" s="1143">
        <f>'Name of Bidder'!C10</f>
        <v>0</v>
      </c>
      <c r="B7" s="1143"/>
      <c r="C7" s="447"/>
      <c r="D7" s="447"/>
      <c r="G7" s="117" t="s">
        <v>21</v>
      </c>
      <c r="H7" s="112"/>
      <c r="I7" s="112"/>
      <c r="J7" s="113"/>
      <c r="K7" s="183"/>
      <c r="L7" s="450"/>
      <c r="M7" s="183"/>
      <c r="N7" s="183"/>
      <c r="O7" s="183"/>
      <c r="P7" s="183"/>
      <c r="Q7" s="183"/>
      <c r="R7" s="183"/>
      <c r="S7" s="183"/>
      <c r="T7" s="183"/>
      <c r="U7" s="183"/>
      <c r="V7" s="183"/>
      <c r="W7" s="183"/>
      <c r="X7" s="183"/>
      <c r="Y7" s="183"/>
      <c r="Z7" s="183"/>
      <c r="AA7" s="183"/>
      <c r="AB7" s="183"/>
      <c r="AC7" s="183"/>
      <c r="AD7" s="183"/>
      <c r="AE7" s="183"/>
      <c r="AF7" s="183"/>
      <c r="AG7" s="183"/>
      <c r="AH7" s="183"/>
      <c r="AI7" s="183"/>
      <c r="AJ7" s="183"/>
      <c r="AK7" s="183"/>
      <c r="AL7" s="183"/>
      <c r="AM7" s="183"/>
      <c r="AN7" s="183"/>
      <c r="AO7" s="183"/>
      <c r="AP7" s="183"/>
      <c r="AQ7" s="183"/>
      <c r="AR7" s="183"/>
      <c r="AS7" s="183"/>
      <c r="AT7" s="183"/>
      <c r="AU7" s="183"/>
      <c r="AV7" s="183"/>
      <c r="AW7" s="183"/>
      <c r="AX7" s="183"/>
      <c r="AY7" s="183"/>
      <c r="AZ7" s="183"/>
      <c r="BA7" s="183"/>
      <c r="BB7" s="183"/>
      <c r="BC7" s="183"/>
      <c r="BD7" s="183"/>
      <c r="BE7" s="183"/>
      <c r="BF7" s="183"/>
      <c r="BG7" s="183"/>
      <c r="BH7" s="183"/>
      <c r="BI7" s="183"/>
      <c r="BJ7" s="183"/>
      <c r="BK7" s="183"/>
      <c r="BL7" s="183"/>
      <c r="BM7" s="183"/>
      <c r="BN7" s="183"/>
      <c r="BO7" s="183"/>
      <c r="BP7" s="183"/>
      <c r="BQ7" s="183"/>
      <c r="BR7" s="183"/>
      <c r="BS7" s="183"/>
      <c r="BT7" s="183"/>
      <c r="BU7" s="183"/>
      <c r="BV7" s="183"/>
      <c r="BW7" s="183"/>
      <c r="BX7" s="183"/>
      <c r="BY7" s="183"/>
      <c r="BZ7" s="183"/>
      <c r="CA7" s="183"/>
      <c r="CB7" s="183"/>
      <c r="CC7" s="183"/>
      <c r="CD7" s="183"/>
      <c r="CE7" s="183"/>
      <c r="CF7" s="183"/>
      <c r="CG7" s="183"/>
      <c r="CH7" s="183"/>
      <c r="CI7" s="183"/>
      <c r="CJ7" s="183"/>
      <c r="CK7" s="183"/>
      <c r="CL7" s="183"/>
      <c r="CM7" s="183"/>
      <c r="CN7" s="183"/>
      <c r="CO7" s="183"/>
      <c r="CP7" s="183"/>
      <c r="CQ7" s="183"/>
      <c r="CR7" s="183"/>
      <c r="CS7" s="183"/>
      <c r="CT7" s="183"/>
      <c r="CU7" s="183"/>
      <c r="CV7" s="183"/>
      <c r="CW7" s="183"/>
      <c r="CX7" s="183"/>
      <c r="CY7" s="183"/>
      <c r="CZ7" s="183"/>
      <c r="DA7" s="183"/>
      <c r="DB7" s="183"/>
      <c r="DC7" s="183"/>
      <c r="DD7" s="183"/>
      <c r="DE7" s="183"/>
      <c r="DF7" s="183"/>
      <c r="DG7" s="183"/>
      <c r="DH7" s="183"/>
      <c r="DI7" s="183"/>
      <c r="DJ7" s="183"/>
      <c r="DK7" s="183"/>
      <c r="DL7" s="183"/>
      <c r="DM7" s="183"/>
      <c r="DN7" s="183"/>
      <c r="DO7" s="183"/>
      <c r="DP7" s="183"/>
      <c r="DQ7" s="183"/>
      <c r="DR7" s="183"/>
      <c r="DS7" s="183"/>
      <c r="DT7" s="183"/>
      <c r="DU7" s="183"/>
      <c r="DV7" s="183"/>
      <c r="DW7" s="183"/>
      <c r="DX7" s="183"/>
      <c r="DY7" s="183"/>
      <c r="DZ7" s="183"/>
      <c r="EA7" s="183"/>
      <c r="EB7" s="183"/>
      <c r="EC7" s="183"/>
      <c r="ED7" s="183"/>
      <c r="EE7" s="183"/>
      <c r="EF7" s="183"/>
      <c r="EG7" s="183"/>
      <c r="EH7" s="183"/>
      <c r="EI7" s="183"/>
      <c r="EJ7" s="183"/>
      <c r="EK7" s="183"/>
      <c r="EL7" s="183"/>
      <c r="EM7" s="183"/>
      <c r="EN7" s="183"/>
      <c r="EO7" s="183"/>
      <c r="EP7" s="183"/>
      <c r="EQ7" s="183"/>
      <c r="ER7" s="183"/>
      <c r="ES7" s="183"/>
      <c r="ET7" s="183"/>
      <c r="EU7" s="183"/>
      <c r="EV7" s="183"/>
      <c r="EW7" s="183"/>
      <c r="EX7" s="183"/>
      <c r="EY7" s="183"/>
      <c r="EZ7" s="183"/>
      <c r="FA7" s="183"/>
      <c r="FB7" s="183"/>
      <c r="FC7" s="183"/>
      <c r="FD7" s="183"/>
      <c r="FE7" s="183"/>
      <c r="FF7" s="183"/>
      <c r="FG7" s="183"/>
      <c r="FH7" s="183"/>
      <c r="FI7" s="183"/>
      <c r="FJ7" s="183"/>
      <c r="FK7" s="183"/>
      <c r="FL7" s="183"/>
      <c r="FM7" s="183"/>
      <c r="FN7" s="183"/>
      <c r="FO7" s="183"/>
      <c r="FP7" s="183"/>
      <c r="FQ7" s="183"/>
      <c r="FR7" s="183"/>
      <c r="FS7" s="183"/>
      <c r="FT7" s="183"/>
      <c r="FU7" s="183"/>
    </row>
    <row r="8" spans="1:177" s="451" customFormat="1" ht="16.5">
      <c r="A8" s="387"/>
      <c r="B8" s="865"/>
      <c r="C8" s="447"/>
      <c r="D8" s="447"/>
      <c r="G8" s="117" t="s">
        <v>115</v>
      </c>
      <c r="H8" s="112"/>
      <c r="I8" s="112"/>
      <c r="J8" s="113"/>
      <c r="K8" s="554"/>
      <c r="L8" s="450"/>
      <c r="M8" s="183"/>
      <c r="N8" s="183"/>
      <c r="O8" s="183"/>
      <c r="P8" s="183"/>
      <c r="Q8" s="183"/>
      <c r="R8" s="183"/>
      <c r="S8" s="183"/>
      <c r="T8" s="183"/>
      <c r="U8" s="183"/>
      <c r="V8" s="183"/>
      <c r="W8" s="183"/>
      <c r="X8" s="183"/>
      <c r="Y8" s="183"/>
      <c r="Z8" s="183"/>
      <c r="AA8" s="183"/>
      <c r="AB8" s="183"/>
      <c r="AC8" s="183"/>
      <c r="AD8" s="183"/>
      <c r="AE8" s="183"/>
      <c r="AF8" s="183"/>
      <c r="AG8" s="183"/>
      <c r="AH8" s="183"/>
      <c r="AI8" s="183"/>
      <c r="AJ8" s="183"/>
      <c r="AK8" s="183"/>
      <c r="AL8" s="183"/>
      <c r="AM8" s="183"/>
      <c r="AN8" s="183"/>
      <c r="AO8" s="183"/>
      <c r="AP8" s="183"/>
      <c r="AQ8" s="183"/>
      <c r="AR8" s="183"/>
      <c r="AS8" s="183"/>
      <c r="AT8" s="183"/>
      <c r="AU8" s="183"/>
      <c r="AV8" s="183"/>
      <c r="AW8" s="183"/>
      <c r="AX8" s="183"/>
      <c r="AY8" s="183"/>
      <c r="AZ8" s="183"/>
      <c r="BA8" s="183"/>
      <c r="BB8" s="183"/>
      <c r="BC8" s="183"/>
      <c r="BD8" s="183"/>
      <c r="BE8" s="183"/>
      <c r="BF8" s="183"/>
      <c r="BG8" s="183"/>
      <c r="BH8" s="183"/>
      <c r="BI8" s="183"/>
      <c r="BJ8" s="183"/>
      <c r="BK8" s="183"/>
      <c r="BL8" s="183"/>
      <c r="BM8" s="183"/>
      <c r="BN8" s="183"/>
      <c r="BO8" s="183"/>
      <c r="BP8" s="183"/>
      <c r="BQ8" s="183"/>
      <c r="BR8" s="183"/>
      <c r="BS8" s="183"/>
      <c r="BT8" s="183"/>
      <c r="BU8" s="183"/>
      <c r="BV8" s="183"/>
      <c r="BW8" s="183"/>
      <c r="BX8" s="183"/>
      <c r="BY8" s="183"/>
      <c r="BZ8" s="183"/>
      <c r="CA8" s="183"/>
      <c r="CB8" s="183"/>
      <c r="CC8" s="183"/>
      <c r="CD8" s="183"/>
      <c r="CE8" s="183"/>
      <c r="CF8" s="183"/>
      <c r="CG8" s="183"/>
      <c r="CH8" s="183"/>
      <c r="CI8" s="183"/>
      <c r="CJ8" s="183"/>
      <c r="CK8" s="183"/>
      <c r="CL8" s="183"/>
      <c r="CM8" s="183"/>
      <c r="CN8" s="183"/>
      <c r="CO8" s="183"/>
      <c r="CP8" s="183"/>
      <c r="CQ8" s="183"/>
      <c r="CR8" s="183"/>
      <c r="CS8" s="183"/>
      <c r="CT8" s="183"/>
      <c r="CU8" s="183"/>
      <c r="CV8" s="183"/>
      <c r="CW8" s="183"/>
      <c r="CX8" s="183"/>
      <c r="CY8" s="183"/>
      <c r="CZ8" s="183"/>
      <c r="DA8" s="183"/>
      <c r="DB8" s="183"/>
      <c r="DC8" s="183"/>
      <c r="DD8" s="183"/>
      <c r="DE8" s="183"/>
      <c r="DF8" s="183"/>
      <c r="DG8" s="183"/>
      <c r="DH8" s="183"/>
      <c r="DI8" s="183"/>
      <c r="DJ8" s="183"/>
      <c r="DK8" s="183"/>
      <c r="DL8" s="183"/>
      <c r="DM8" s="183"/>
      <c r="DN8" s="183"/>
      <c r="DO8" s="183"/>
      <c r="DP8" s="183"/>
      <c r="DQ8" s="183"/>
      <c r="DR8" s="183"/>
      <c r="DS8" s="183"/>
      <c r="DT8" s="183"/>
      <c r="DU8" s="183"/>
      <c r="DV8" s="183"/>
      <c r="DW8" s="183"/>
      <c r="DX8" s="183"/>
      <c r="DY8" s="183"/>
      <c r="DZ8" s="183"/>
      <c r="EA8" s="183"/>
      <c r="EB8" s="183"/>
      <c r="EC8" s="183"/>
      <c r="ED8" s="183"/>
      <c r="EE8" s="183"/>
      <c r="EF8" s="183"/>
      <c r="EG8" s="183"/>
      <c r="EH8" s="183"/>
      <c r="EI8" s="183"/>
      <c r="EJ8" s="183"/>
      <c r="EK8" s="183"/>
      <c r="EL8" s="183"/>
      <c r="EM8" s="183"/>
      <c r="EN8" s="183"/>
      <c r="EO8" s="183"/>
      <c r="EP8" s="183"/>
      <c r="EQ8" s="183"/>
      <c r="ER8" s="183"/>
      <c r="ES8" s="183"/>
      <c r="ET8" s="183"/>
      <c r="EU8" s="183"/>
      <c r="EV8" s="183"/>
      <c r="EW8" s="183"/>
      <c r="EX8" s="183"/>
      <c r="EY8" s="183"/>
      <c r="EZ8" s="183"/>
      <c r="FA8" s="183"/>
      <c r="FB8" s="183"/>
      <c r="FC8" s="183"/>
      <c r="FD8" s="183"/>
      <c r="FE8" s="183"/>
      <c r="FF8" s="183"/>
      <c r="FG8" s="183"/>
      <c r="FH8" s="183"/>
      <c r="FI8" s="183"/>
      <c r="FJ8" s="183"/>
      <c r="FK8" s="183"/>
      <c r="FL8" s="183"/>
      <c r="FM8" s="183"/>
      <c r="FN8" s="183"/>
      <c r="FO8" s="183"/>
      <c r="FP8" s="183"/>
      <c r="FQ8" s="183"/>
      <c r="FR8" s="183"/>
      <c r="FS8" s="183"/>
      <c r="FT8" s="183"/>
      <c r="FU8" s="183"/>
    </row>
    <row r="9" spans="1:177" s="451" customFormat="1">
      <c r="A9" s="387" t="s">
        <v>114</v>
      </c>
      <c r="B9" s="865">
        <f>'Sch-1a'!B9</f>
        <v>0</v>
      </c>
      <c r="C9" s="447"/>
      <c r="D9" s="447"/>
      <c r="G9" s="117" t="s">
        <v>22</v>
      </c>
      <c r="H9" s="112"/>
      <c r="I9" s="112"/>
      <c r="J9" s="113"/>
      <c r="K9" s="452"/>
      <c r="L9" s="450"/>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83"/>
      <c r="AR9" s="183"/>
      <c r="AS9" s="183"/>
      <c r="AT9" s="183"/>
      <c r="AU9" s="183"/>
      <c r="AV9" s="183"/>
      <c r="AW9" s="183"/>
      <c r="AX9" s="183"/>
      <c r="AY9" s="183"/>
      <c r="AZ9" s="183"/>
      <c r="BA9" s="183"/>
      <c r="BB9" s="183"/>
      <c r="BC9" s="183"/>
      <c r="BD9" s="183"/>
      <c r="BE9" s="183"/>
      <c r="BF9" s="183"/>
      <c r="BG9" s="183"/>
      <c r="BH9" s="183"/>
      <c r="BI9" s="183"/>
      <c r="BJ9" s="183"/>
      <c r="BK9" s="183"/>
      <c r="BL9" s="183"/>
      <c r="BM9" s="183"/>
      <c r="BN9" s="183"/>
      <c r="BO9" s="183"/>
      <c r="BP9" s="183"/>
      <c r="BQ9" s="183"/>
      <c r="BR9" s="183"/>
      <c r="BS9" s="183"/>
      <c r="BT9" s="183"/>
      <c r="BU9" s="183"/>
      <c r="BV9" s="183"/>
      <c r="BW9" s="183"/>
      <c r="BX9" s="183"/>
      <c r="BY9" s="183"/>
      <c r="BZ9" s="183"/>
      <c r="CA9" s="183"/>
      <c r="CB9" s="183"/>
      <c r="CC9" s="183"/>
      <c r="CD9" s="183"/>
      <c r="CE9" s="183"/>
      <c r="CF9" s="183"/>
      <c r="CG9" s="183"/>
      <c r="CH9" s="183"/>
      <c r="CI9" s="183"/>
      <c r="CJ9" s="183"/>
      <c r="CK9" s="183"/>
      <c r="CL9" s="183"/>
      <c r="CM9" s="183"/>
      <c r="CN9" s="183"/>
      <c r="CO9" s="183"/>
      <c r="CP9" s="183"/>
      <c r="CQ9" s="183"/>
      <c r="CR9" s="183"/>
      <c r="CS9" s="183"/>
      <c r="CT9" s="183"/>
      <c r="CU9" s="183"/>
      <c r="CV9" s="183"/>
      <c r="CW9" s="183"/>
      <c r="CX9" s="183"/>
      <c r="CY9" s="183"/>
      <c r="CZ9" s="183"/>
      <c r="DA9" s="183"/>
      <c r="DB9" s="183"/>
      <c r="DC9" s="183"/>
      <c r="DD9" s="183"/>
      <c r="DE9" s="183"/>
      <c r="DF9" s="183"/>
      <c r="DG9" s="183"/>
      <c r="DH9" s="183"/>
      <c r="DI9" s="183"/>
      <c r="DJ9" s="183"/>
      <c r="DK9" s="183"/>
      <c r="DL9" s="183"/>
      <c r="DM9" s="183"/>
      <c r="DN9" s="183"/>
      <c r="DO9" s="183"/>
      <c r="DP9" s="183"/>
      <c r="DQ9" s="183"/>
      <c r="DR9" s="183"/>
      <c r="DS9" s="183"/>
      <c r="DT9" s="183"/>
      <c r="DU9" s="183"/>
      <c r="DV9" s="183"/>
      <c r="DW9" s="183"/>
      <c r="DX9" s="183"/>
      <c r="DY9" s="183"/>
      <c r="DZ9" s="183"/>
      <c r="EA9" s="183"/>
      <c r="EB9" s="183"/>
      <c r="EC9" s="183"/>
      <c r="ED9" s="183"/>
      <c r="EE9" s="183"/>
      <c r="EF9" s="183"/>
      <c r="EG9" s="183"/>
      <c r="EH9" s="183"/>
      <c r="EI9" s="183"/>
      <c r="EJ9" s="183"/>
      <c r="EK9" s="183"/>
      <c r="EL9" s="183"/>
      <c r="EM9" s="183"/>
      <c r="EN9" s="183"/>
      <c r="EO9" s="183"/>
      <c r="EP9" s="183"/>
      <c r="EQ9" s="183"/>
      <c r="ER9" s="183"/>
      <c r="ES9" s="183"/>
      <c r="ET9" s="183"/>
      <c r="EU9" s="183"/>
      <c r="EV9" s="183"/>
      <c r="EW9" s="183"/>
      <c r="EX9" s="183"/>
      <c r="EY9" s="183"/>
      <c r="EZ9" s="183"/>
      <c r="FA9" s="183"/>
      <c r="FB9" s="183"/>
      <c r="FC9" s="183"/>
      <c r="FD9" s="183"/>
      <c r="FE9" s="183"/>
      <c r="FF9" s="183"/>
      <c r="FG9" s="183"/>
      <c r="FH9" s="183"/>
      <c r="FI9" s="183"/>
      <c r="FJ9" s="183"/>
      <c r="FK9" s="183"/>
      <c r="FL9" s="183"/>
      <c r="FM9" s="183"/>
      <c r="FN9" s="183"/>
      <c r="FO9" s="183"/>
      <c r="FP9" s="183"/>
      <c r="FQ9" s="183"/>
      <c r="FR9" s="183"/>
      <c r="FS9" s="183"/>
      <c r="FT9" s="183"/>
      <c r="FU9" s="183"/>
    </row>
    <row r="10" spans="1:177" s="451" customFormat="1">
      <c r="A10" s="407"/>
      <c r="B10" s="865">
        <f>'Sch-1a'!B10</f>
        <v>0</v>
      </c>
      <c r="C10" s="447"/>
      <c r="D10" s="447"/>
      <c r="G10" s="117" t="s">
        <v>116</v>
      </c>
      <c r="H10" s="112"/>
      <c r="I10" s="112"/>
      <c r="J10" s="113"/>
      <c r="K10" s="698"/>
      <c r="L10" s="701"/>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3"/>
      <c r="AR10" s="183"/>
      <c r="AS10" s="183"/>
      <c r="AT10" s="183"/>
      <c r="AU10" s="183"/>
      <c r="AV10" s="183"/>
      <c r="AW10" s="183"/>
      <c r="AX10" s="183"/>
      <c r="AY10" s="183"/>
      <c r="AZ10" s="183"/>
      <c r="BA10" s="183"/>
      <c r="BB10" s="183"/>
      <c r="BC10" s="183"/>
      <c r="BD10" s="183"/>
      <c r="BE10" s="183"/>
      <c r="BF10" s="183"/>
      <c r="BG10" s="183"/>
      <c r="BH10" s="183"/>
      <c r="BI10" s="183"/>
      <c r="BJ10" s="183"/>
      <c r="BK10" s="183"/>
      <c r="BL10" s="183"/>
      <c r="BM10" s="183"/>
      <c r="BN10" s="183"/>
      <c r="BO10" s="183"/>
      <c r="BP10" s="183"/>
      <c r="BQ10" s="183"/>
      <c r="BR10" s="183"/>
      <c r="BS10" s="183"/>
      <c r="BT10" s="183"/>
      <c r="BU10" s="183"/>
      <c r="BV10" s="183"/>
      <c r="BW10" s="183"/>
      <c r="BX10" s="183"/>
      <c r="BY10" s="183"/>
      <c r="BZ10" s="183"/>
      <c r="CA10" s="183"/>
      <c r="CB10" s="183"/>
      <c r="CC10" s="183"/>
      <c r="CD10" s="183"/>
      <c r="CE10" s="183"/>
      <c r="CF10" s="183"/>
      <c r="CG10" s="183"/>
      <c r="CH10" s="183"/>
      <c r="CI10" s="183"/>
      <c r="CJ10" s="183"/>
      <c r="CK10" s="183"/>
      <c r="CL10" s="183"/>
      <c r="CM10" s="183"/>
      <c r="CN10" s="183"/>
      <c r="CO10" s="183"/>
      <c r="CP10" s="183"/>
      <c r="CQ10" s="183"/>
      <c r="CR10" s="183"/>
      <c r="CS10" s="183"/>
      <c r="CT10" s="183"/>
      <c r="CU10" s="183"/>
      <c r="CV10" s="183"/>
      <c r="CW10" s="183"/>
      <c r="CX10" s="183"/>
      <c r="CY10" s="183"/>
      <c r="CZ10" s="183"/>
      <c r="DA10" s="183"/>
      <c r="DB10" s="183"/>
      <c r="DC10" s="183"/>
      <c r="DD10" s="183"/>
      <c r="DE10" s="183"/>
      <c r="DF10" s="183"/>
      <c r="DG10" s="183"/>
      <c r="DH10" s="183"/>
      <c r="DI10" s="183"/>
      <c r="DJ10" s="183"/>
      <c r="DK10" s="183"/>
      <c r="DL10" s="183"/>
      <c r="DM10" s="183"/>
      <c r="DN10" s="183"/>
      <c r="DO10" s="183"/>
      <c r="DP10" s="183"/>
      <c r="DQ10" s="183"/>
      <c r="DR10" s="183"/>
      <c r="DS10" s="183"/>
      <c r="DT10" s="183"/>
      <c r="DU10" s="183"/>
      <c r="DV10" s="183"/>
      <c r="DW10" s="183"/>
      <c r="DX10" s="183"/>
      <c r="DY10" s="183"/>
      <c r="DZ10" s="183"/>
      <c r="EA10" s="183"/>
      <c r="EB10" s="183"/>
      <c r="EC10" s="183"/>
      <c r="ED10" s="183"/>
      <c r="EE10" s="183"/>
      <c r="EF10" s="183"/>
      <c r="EG10" s="183"/>
      <c r="EH10" s="183"/>
      <c r="EI10" s="183"/>
      <c r="EJ10" s="183"/>
      <c r="EK10" s="183"/>
      <c r="EL10" s="183"/>
      <c r="EM10" s="183"/>
      <c r="EN10" s="183"/>
      <c r="EO10" s="183"/>
      <c r="EP10" s="183"/>
      <c r="EQ10" s="183"/>
      <c r="ER10" s="183"/>
      <c r="ES10" s="183"/>
      <c r="ET10" s="183"/>
      <c r="EU10" s="183"/>
      <c r="EV10" s="183"/>
      <c r="EW10" s="183"/>
      <c r="EX10" s="183"/>
      <c r="EY10" s="183"/>
      <c r="EZ10" s="183"/>
      <c r="FA10" s="183"/>
      <c r="FB10" s="183"/>
      <c r="FC10" s="183"/>
      <c r="FD10" s="183"/>
      <c r="FE10" s="183"/>
      <c r="FF10" s="183"/>
      <c r="FG10" s="183"/>
      <c r="FH10" s="183"/>
      <c r="FI10" s="183"/>
      <c r="FJ10" s="183"/>
      <c r="FK10" s="183"/>
      <c r="FL10" s="183"/>
      <c r="FM10" s="183"/>
      <c r="FN10" s="183"/>
      <c r="FO10" s="183"/>
      <c r="FP10" s="183"/>
      <c r="FQ10" s="183"/>
      <c r="FR10" s="183"/>
      <c r="FS10" s="183"/>
      <c r="FT10" s="183"/>
      <c r="FU10" s="183"/>
    </row>
    <row r="11" spans="1:177" s="451" customFormat="1">
      <c r="A11" s="407"/>
      <c r="B11" s="865">
        <f>'Sch-1a'!B11</f>
        <v>0</v>
      </c>
      <c r="C11" s="447"/>
      <c r="D11" s="447"/>
      <c r="G11" s="117" t="s">
        <v>117</v>
      </c>
      <c r="H11" s="112"/>
      <c r="I11" s="112"/>
      <c r="J11" s="113"/>
      <c r="K11" s="183"/>
      <c r="L11" s="450"/>
      <c r="M11" s="183"/>
      <c r="N11" s="183"/>
      <c r="O11" s="183"/>
      <c r="P11" s="183"/>
      <c r="Q11" s="183"/>
      <c r="R11" s="183"/>
      <c r="S11" s="183"/>
      <c r="T11" s="183"/>
      <c r="U11" s="183"/>
      <c r="V11" s="183"/>
      <c r="W11" s="183"/>
      <c r="X11" s="183"/>
      <c r="Y11" s="183"/>
      <c r="Z11" s="183"/>
      <c r="AA11" s="183"/>
      <c r="AB11" s="183"/>
      <c r="AC11" s="183"/>
      <c r="AD11" s="183"/>
      <c r="AE11" s="183"/>
      <c r="AF11" s="183"/>
      <c r="AG11" s="183"/>
      <c r="AH11" s="183"/>
      <c r="AI11" s="183"/>
      <c r="AJ11" s="183"/>
      <c r="AK11" s="183"/>
      <c r="AL11" s="183"/>
      <c r="AM11" s="183"/>
      <c r="AN11" s="183"/>
      <c r="AO11" s="183"/>
      <c r="AP11" s="183"/>
      <c r="AQ11" s="183"/>
      <c r="AR11" s="183"/>
      <c r="AS11" s="183"/>
      <c r="AT11" s="183"/>
      <c r="AU11" s="183"/>
      <c r="AV11" s="183"/>
      <c r="AW11" s="183"/>
      <c r="AX11" s="183"/>
      <c r="AY11" s="183"/>
      <c r="AZ11" s="183"/>
      <c r="BA11" s="183"/>
      <c r="BB11" s="183"/>
      <c r="BC11" s="183"/>
      <c r="BD11" s="183"/>
      <c r="BE11" s="183"/>
      <c r="BF11" s="183"/>
      <c r="BG11" s="183"/>
      <c r="BH11" s="183"/>
      <c r="BI11" s="183"/>
      <c r="BJ11" s="183"/>
      <c r="BK11" s="183"/>
      <c r="BL11" s="183"/>
      <c r="BM11" s="183"/>
      <c r="BN11" s="183"/>
      <c r="BO11" s="183"/>
      <c r="BP11" s="183"/>
      <c r="BQ11" s="183"/>
      <c r="BR11" s="183"/>
      <c r="BS11" s="183"/>
      <c r="BT11" s="183"/>
      <c r="BU11" s="183"/>
      <c r="BV11" s="183"/>
      <c r="BW11" s="183"/>
      <c r="BX11" s="183"/>
      <c r="BY11" s="183"/>
      <c r="BZ11" s="183"/>
      <c r="CA11" s="183"/>
      <c r="CB11" s="183"/>
      <c r="CC11" s="183"/>
      <c r="CD11" s="183"/>
      <c r="CE11" s="183"/>
      <c r="CF11" s="183"/>
      <c r="CG11" s="183"/>
      <c r="CH11" s="183"/>
      <c r="CI11" s="183"/>
      <c r="CJ11" s="183"/>
      <c r="CK11" s="183"/>
      <c r="CL11" s="183"/>
      <c r="CM11" s="183"/>
      <c r="CN11" s="183"/>
      <c r="CO11" s="183"/>
      <c r="CP11" s="183"/>
      <c r="CQ11" s="183"/>
      <c r="CR11" s="183"/>
      <c r="CS11" s="183"/>
      <c r="CT11" s="183"/>
      <c r="CU11" s="183"/>
      <c r="CV11" s="183"/>
      <c r="CW11" s="183"/>
      <c r="CX11" s="183"/>
      <c r="CY11" s="183"/>
      <c r="CZ11" s="183"/>
      <c r="DA11" s="183"/>
      <c r="DB11" s="183"/>
      <c r="DC11" s="183"/>
      <c r="DD11" s="183"/>
      <c r="DE11" s="183"/>
      <c r="DF11" s="183"/>
      <c r="DG11" s="183"/>
      <c r="DH11" s="183"/>
      <c r="DI11" s="183"/>
      <c r="DJ11" s="183"/>
      <c r="DK11" s="183"/>
      <c r="DL11" s="183"/>
      <c r="DM11" s="183"/>
      <c r="DN11" s="183"/>
      <c r="DO11" s="183"/>
      <c r="DP11" s="183"/>
      <c r="DQ11" s="183"/>
      <c r="DR11" s="183"/>
      <c r="DS11" s="183"/>
      <c r="DT11" s="183"/>
      <c r="DU11" s="183"/>
      <c r="DV11" s="183"/>
      <c r="DW11" s="183"/>
      <c r="DX11" s="183"/>
      <c r="DY11" s="183"/>
      <c r="DZ11" s="183"/>
      <c r="EA11" s="183"/>
      <c r="EB11" s="183"/>
      <c r="EC11" s="183"/>
      <c r="ED11" s="183"/>
      <c r="EE11" s="183"/>
      <c r="EF11" s="183"/>
      <c r="EG11" s="183"/>
      <c r="EH11" s="183"/>
      <c r="EI11" s="183"/>
      <c r="EJ11" s="183"/>
      <c r="EK11" s="183"/>
      <c r="EL11" s="183"/>
      <c r="EM11" s="183"/>
      <c r="EN11" s="183"/>
      <c r="EO11" s="183"/>
      <c r="EP11" s="183"/>
      <c r="EQ11" s="183"/>
      <c r="ER11" s="183"/>
      <c r="ES11" s="183"/>
      <c r="ET11" s="183"/>
      <c r="EU11" s="183"/>
      <c r="EV11" s="183"/>
      <c r="EW11" s="183"/>
      <c r="EX11" s="183"/>
      <c r="EY11" s="183"/>
      <c r="EZ11" s="183"/>
      <c r="FA11" s="183"/>
      <c r="FB11" s="183"/>
      <c r="FC11" s="183"/>
      <c r="FD11" s="183"/>
      <c r="FE11" s="183"/>
      <c r="FF11" s="183"/>
      <c r="FG11" s="183"/>
      <c r="FH11" s="183"/>
      <c r="FI11" s="183"/>
      <c r="FJ11" s="183"/>
      <c r="FK11" s="183"/>
      <c r="FL11" s="183"/>
      <c r="FM11" s="183"/>
      <c r="FN11" s="183"/>
      <c r="FO11" s="183"/>
      <c r="FP11" s="183"/>
      <c r="FQ11" s="183"/>
      <c r="FR11" s="183"/>
      <c r="FS11" s="183"/>
      <c r="FT11" s="183"/>
      <c r="FU11" s="183"/>
    </row>
    <row r="12" spans="1:177" s="451" customFormat="1">
      <c r="A12" s="407"/>
      <c r="B12" s="865"/>
      <c r="C12" s="447"/>
      <c r="D12" s="447"/>
      <c r="E12" s="407"/>
      <c r="F12" s="407"/>
      <c r="G12" s="114"/>
      <c r="H12" s="112"/>
      <c r="I12" s="112"/>
      <c r="J12" s="113"/>
      <c r="K12" s="452"/>
      <c r="L12" s="450"/>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c r="AS12" s="183"/>
      <c r="AT12" s="183"/>
      <c r="AU12" s="183"/>
      <c r="AV12" s="183"/>
      <c r="AW12" s="183"/>
      <c r="AX12" s="183"/>
      <c r="AY12" s="183"/>
      <c r="AZ12" s="183"/>
      <c r="BA12" s="183"/>
      <c r="BB12" s="183"/>
      <c r="BC12" s="183"/>
      <c r="BD12" s="183"/>
      <c r="BE12" s="183"/>
      <c r="BF12" s="183"/>
      <c r="BG12" s="183"/>
      <c r="BH12" s="183"/>
      <c r="BI12" s="183"/>
      <c r="BJ12" s="183"/>
      <c r="BK12" s="183"/>
      <c r="BL12" s="183"/>
      <c r="BM12" s="183"/>
      <c r="BN12" s="183"/>
      <c r="BO12" s="183"/>
      <c r="BP12" s="183"/>
      <c r="BQ12" s="183"/>
      <c r="BR12" s="183"/>
      <c r="BS12" s="183"/>
      <c r="BT12" s="183"/>
      <c r="BU12" s="183"/>
      <c r="BV12" s="183"/>
      <c r="BW12" s="183"/>
      <c r="BX12" s="183"/>
      <c r="BY12" s="183"/>
      <c r="BZ12" s="183"/>
      <c r="CA12" s="183"/>
      <c r="CB12" s="183"/>
      <c r="CC12" s="183"/>
      <c r="CD12" s="183"/>
      <c r="CE12" s="183"/>
      <c r="CF12" s="183"/>
      <c r="CG12" s="183"/>
      <c r="CH12" s="183"/>
      <c r="CI12" s="183"/>
      <c r="CJ12" s="183"/>
      <c r="CK12" s="183"/>
      <c r="CL12" s="183"/>
      <c r="CM12" s="183"/>
      <c r="CN12" s="183"/>
      <c r="CO12" s="183"/>
      <c r="CP12" s="183"/>
      <c r="CQ12" s="183"/>
      <c r="CR12" s="183"/>
      <c r="CS12" s="183"/>
      <c r="CT12" s="183"/>
      <c r="CU12" s="183"/>
      <c r="CV12" s="183"/>
      <c r="CW12" s="183"/>
      <c r="CX12" s="183"/>
      <c r="CY12" s="183"/>
      <c r="CZ12" s="183"/>
      <c r="DA12" s="183"/>
      <c r="DB12" s="183"/>
      <c r="DC12" s="183"/>
      <c r="DD12" s="183"/>
      <c r="DE12" s="183"/>
      <c r="DF12" s="183"/>
      <c r="DG12" s="183"/>
      <c r="DH12" s="183"/>
      <c r="DI12" s="183"/>
      <c r="DJ12" s="183"/>
      <c r="DK12" s="183"/>
      <c r="DL12" s="183"/>
      <c r="DM12" s="183"/>
      <c r="DN12" s="183"/>
      <c r="DO12" s="183"/>
      <c r="DP12" s="183"/>
      <c r="DQ12" s="183"/>
      <c r="DR12" s="183"/>
      <c r="DS12" s="183"/>
      <c r="DT12" s="183"/>
      <c r="DU12" s="183"/>
      <c r="DV12" s="183"/>
      <c r="DW12" s="183"/>
      <c r="DX12" s="183"/>
      <c r="DY12" s="183"/>
      <c r="DZ12" s="183"/>
      <c r="EA12" s="183"/>
      <c r="EB12" s="183"/>
      <c r="EC12" s="183"/>
      <c r="ED12" s="183"/>
      <c r="EE12" s="183"/>
      <c r="EF12" s="183"/>
      <c r="EG12" s="183"/>
      <c r="EH12" s="183"/>
      <c r="EI12" s="183"/>
      <c r="EJ12" s="183"/>
      <c r="EK12" s="183"/>
      <c r="EL12" s="183"/>
      <c r="EM12" s="183"/>
      <c r="EN12" s="183"/>
      <c r="EO12" s="183"/>
      <c r="EP12" s="183"/>
      <c r="EQ12" s="183"/>
      <c r="ER12" s="183"/>
      <c r="ES12" s="183"/>
      <c r="ET12" s="183"/>
      <c r="EU12" s="183"/>
      <c r="EV12" s="183"/>
      <c r="EW12" s="183"/>
      <c r="EX12" s="183"/>
      <c r="EY12" s="183"/>
      <c r="EZ12" s="183"/>
      <c r="FA12" s="183"/>
      <c r="FB12" s="183"/>
      <c r="FC12" s="183"/>
      <c r="FD12" s="183"/>
      <c r="FE12" s="183"/>
      <c r="FF12" s="183"/>
      <c r="FG12" s="183"/>
      <c r="FH12" s="183"/>
      <c r="FI12" s="183"/>
      <c r="FJ12" s="183"/>
      <c r="FK12" s="183"/>
      <c r="FL12" s="183"/>
      <c r="FM12" s="183"/>
      <c r="FN12" s="183"/>
      <c r="FO12" s="183"/>
      <c r="FP12" s="183"/>
      <c r="FQ12" s="183"/>
      <c r="FR12" s="183"/>
      <c r="FS12" s="183"/>
      <c r="FT12" s="183"/>
      <c r="FU12" s="183"/>
    </row>
    <row r="13" spans="1:177" s="451" customFormat="1">
      <c r="A13" s="407"/>
      <c r="B13" s="865"/>
      <c r="C13" s="447"/>
      <c r="D13" s="447"/>
      <c r="E13" s="407"/>
      <c r="F13" s="407"/>
      <c r="G13" s="114"/>
      <c r="H13" s="112"/>
      <c r="I13" s="112"/>
      <c r="J13" s="113"/>
      <c r="K13" s="452"/>
      <c r="L13" s="450"/>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c r="AS13" s="183"/>
      <c r="AT13" s="183"/>
      <c r="AU13" s="183"/>
      <c r="AV13" s="183"/>
      <c r="AW13" s="183"/>
      <c r="AX13" s="183"/>
      <c r="AY13" s="183"/>
      <c r="AZ13" s="183"/>
      <c r="BA13" s="183"/>
      <c r="BB13" s="183"/>
      <c r="BC13" s="183"/>
      <c r="BD13" s="183"/>
      <c r="BE13" s="183"/>
      <c r="BF13" s="183"/>
      <c r="BG13" s="183"/>
      <c r="BH13" s="183"/>
      <c r="BI13" s="183"/>
      <c r="BJ13" s="183"/>
      <c r="BK13" s="183"/>
      <c r="BL13" s="183"/>
      <c r="BM13" s="183"/>
      <c r="BN13" s="183"/>
      <c r="BO13" s="183"/>
      <c r="BP13" s="183"/>
      <c r="BQ13" s="183"/>
      <c r="BR13" s="183"/>
      <c r="BS13" s="183"/>
      <c r="BT13" s="183"/>
      <c r="BU13" s="183"/>
      <c r="BV13" s="183"/>
      <c r="BW13" s="183"/>
      <c r="BX13" s="183"/>
      <c r="BY13" s="183"/>
      <c r="BZ13" s="183"/>
      <c r="CA13" s="183"/>
      <c r="CB13" s="183"/>
      <c r="CC13" s="183"/>
      <c r="CD13" s="183"/>
      <c r="CE13" s="183"/>
      <c r="CF13" s="183"/>
      <c r="CG13" s="183"/>
      <c r="CH13" s="183"/>
      <c r="CI13" s="183"/>
      <c r="CJ13" s="183"/>
      <c r="CK13" s="183"/>
      <c r="CL13" s="183"/>
      <c r="CM13" s="183"/>
      <c r="CN13" s="183"/>
      <c r="CO13" s="183"/>
      <c r="CP13" s="183"/>
      <c r="CQ13" s="183"/>
      <c r="CR13" s="183"/>
      <c r="CS13" s="183"/>
      <c r="CT13" s="183"/>
      <c r="CU13" s="183"/>
      <c r="CV13" s="183"/>
      <c r="CW13" s="183"/>
      <c r="CX13" s="183"/>
      <c r="CY13" s="183"/>
      <c r="CZ13" s="183"/>
      <c r="DA13" s="183"/>
      <c r="DB13" s="183"/>
      <c r="DC13" s="183"/>
      <c r="DD13" s="183"/>
      <c r="DE13" s="183"/>
      <c r="DF13" s="183"/>
      <c r="DG13" s="183"/>
      <c r="DH13" s="183"/>
      <c r="DI13" s="183"/>
      <c r="DJ13" s="183"/>
      <c r="DK13" s="183"/>
      <c r="DL13" s="183"/>
      <c r="DM13" s="183"/>
      <c r="DN13" s="183"/>
      <c r="DO13" s="183"/>
      <c r="DP13" s="183"/>
      <c r="DQ13" s="183"/>
      <c r="DR13" s="183"/>
      <c r="DS13" s="183"/>
      <c r="DT13" s="183"/>
      <c r="DU13" s="183"/>
      <c r="DV13" s="183"/>
      <c r="DW13" s="183"/>
      <c r="DX13" s="183"/>
      <c r="DY13" s="183"/>
      <c r="DZ13" s="183"/>
      <c r="EA13" s="183"/>
      <c r="EB13" s="183"/>
      <c r="EC13" s="183"/>
      <c r="ED13" s="183"/>
      <c r="EE13" s="183"/>
      <c r="EF13" s="183"/>
      <c r="EG13" s="183"/>
      <c r="EH13" s="183"/>
      <c r="EI13" s="183"/>
      <c r="EJ13" s="183"/>
      <c r="EK13" s="183"/>
      <c r="EL13" s="183"/>
      <c r="EM13" s="183"/>
      <c r="EN13" s="183"/>
      <c r="EO13" s="183"/>
      <c r="EP13" s="183"/>
      <c r="EQ13" s="183"/>
      <c r="ER13" s="183"/>
      <c r="ES13" s="183"/>
      <c r="ET13" s="183"/>
      <c r="EU13" s="183"/>
      <c r="EV13" s="183"/>
      <c r="EW13" s="183"/>
      <c r="EX13" s="183"/>
      <c r="EY13" s="183"/>
      <c r="EZ13" s="183"/>
      <c r="FA13" s="183"/>
      <c r="FB13" s="183"/>
      <c r="FC13" s="183"/>
      <c r="FD13" s="183"/>
      <c r="FE13" s="183"/>
      <c r="FF13" s="183"/>
      <c r="FG13" s="183"/>
      <c r="FH13" s="183"/>
      <c r="FI13" s="183"/>
      <c r="FJ13" s="183"/>
      <c r="FK13" s="183"/>
      <c r="FL13" s="183"/>
      <c r="FM13" s="183"/>
      <c r="FN13" s="183"/>
      <c r="FO13" s="183"/>
      <c r="FP13" s="183"/>
      <c r="FQ13" s="183"/>
      <c r="FR13" s="183"/>
      <c r="FS13" s="183"/>
      <c r="FT13" s="183"/>
      <c r="FU13" s="183"/>
    </row>
    <row r="14" spans="1:177" s="451" customFormat="1">
      <c r="A14" s="407"/>
      <c r="B14" s="865"/>
      <c r="C14" s="447"/>
      <c r="D14" s="447"/>
      <c r="E14" s="407"/>
      <c r="F14" s="407"/>
      <c r="G14" s="114"/>
      <c r="H14" s="112"/>
      <c r="I14" s="112"/>
      <c r="J14" s="113"/>
      <c r="K14" s="452"/>
      <c r="L14" s="450"/>
      <c r="M14" s="183"/>
      <c r="N14" s="183"/>
      <c r="O14" s="183"/>
      <c r="P14" s="183"/>
      <c r="Q14" s="183"/>
      <c r="R14" s="183"/>
      <c r="S14" s="183"/>
      <c r="T14" s="183"/>
      <c r="U14" s="183"/>
      <c r="V14" s="183"/>
      <c r="W14" s="183"/>
      <c r="X14" s="183"/>
      <c r="Y14" s="183"/>
      <c r="Z14" s="183"/>
      <c r="AA14" s="183"/>
      <c r="AB14" s="183"/>
      <c r="AC14" s="183"/>
      <c r="AD14" s="183"/>
      <c r="AE14" s="183"/>
      <c r="AF14" s="183"/>
      <c r="AG14" s="183"/>
      <c r="AH14" s="183"/>
      <c r="AI14" s="183"/>
      <c r="AJ14" s="183"/>
      <c r="AK14" s="183"/>
      <c r="AL14" s="183"/>
      <c r="AM14" s="183"/>
      <c r="AN14" s="183"/>
      <c r="AO14" s="183"/>
      <c r="AP14" s="183"/>
      <c r="AQ14" s="183"/>
      <c r="AR14" s="183"/>
      <c r="AS14" s="183"/>
      <c r="AT14" s="183"/>
      <c r="AU14" s="183"/>
      <c r="AV14" s="183"/>
      <c r="AW14" s="183"/>
      <c r="AX14" s="183"/>
      <c r="AY14" s="183"/>
      <c r="AZ14" s="183"/>
      <c r="BA14" s="183"/>
      <c r="BB14" s="183"/>
      <c r="BC14" s="183"/>
      <c r="BD14" s="183"/>
      <c r="BE14" s="183"/>
      <c r="BF14" s="183"/>
      <c r="BG14" s="183"/>
      <c r="BH14" s="183"/>
      <c r="BI14" s="183"/>
      <c r="BJ14" s="183"/>
      <c r="BK14" s="183"/>
      <c r="BL14" s="183"/>
      <c r="BM14" s="183"/>
      <c r="BN14" s="183"/>
      <c r="BO14" s="183"/>
      <c r="BP14" s="183"/>
      <c r="BQ14" s="183"/>
      <c r="BR14" s="183"/>
      <c r="BS14" s="183"/>
      <c r="BT14" s="183"/>
      <c r="BU14" s="183"/>
      <c r="BV14" s="183"/>
      <c r="BW14" s="183"/>
      <c r="BX14" s="183"/>
      <c r="BY14" s="183"/>
      <c r="BZ14" s="183"/>
      <c r="CA14" s="183"/>
      <c r="CB14" s="183"/>
      <c r="CC14" s="183"/>
      <c r="CD14" s="183"/>
      <c r="CE14" s="183"/>
      <c r="CF14" s="183"/>
      <c r="CG14" s="183"/>
      <c r="CH14" s="183"/>
      <c r="CI14" s="183"/>
      <c r="CJ14" s="183"/>
      <c r="CK14" s="183"/>
      <c r="CL14" s="183"/>
      <c r="CM14" s="183"/>
      <c r="CN14" s="183"/>
      <c r="CO14" s="183"/>
      <c r="CP14" s="183"/>
      <c r="CQ14" s="183"/>
      <c r="CR14" s="183"/>
      <c r="CS14" s="183"/>
      <c r="CT14" s="183"/>
      <c r="CU14" s="183"/>
      <c r="CV14" s="183"/>
      <c r="CW14" s="183"/>
      <c r="CX14" s="183"/>
      <c r="CY14" s="183"/>
      <c r="CZ14" s="183"/>
      <c r="DA14" s="183"/>
      <c r="DB14" s="183"/>
      <c r="DC14" s="183"/>
      <c r="DD14" s="183"/>
      <c r="DE14" s="183"/>
      <c r="DF14" s="183"/>
      <c r="DG14" s="183"/>
      <c r="DH14" s="183"/>
      <c r="DI14" s="183"/>
      <c r="DJ14" s="183"/>
      <c r="DK14" s="183"/>
      <c r="DL14" s="183"/>
      <c r="DM14" s="183"/>
      <c r="DN14" s="183"/>
      <c r="DO14" s="183"/>
      <c r="DP14" s="183"/>
      <c r="DQ14" s="183"/>
      <c r="DR14" s="183"/>
      <c r="DS14" s="183"/>
      <c r="DT14" s="183"/>
      <c r="DU14" s="183"/>
      <c r="DV14" s="183"/>
      <c r="DW14" s="183"/>
      <c r="DX14" s="183"/>
      <c r="DY14" s="183"/>
      <c r="DZ14" s="183"/>
      <c r="EA14" s="183"/>
      <c r="EB14" s="183"/>
      <c r="EC14" s="183"/>
      <c r="ED14" s="183"/>
      <c r="EE14" s="183"/>
      <c r="EF14" s="183"/>
      <c r="EG14" s="183"/>
      <c r="EH14" s="183"/>
      <c r="EI14" s="183"/>
      <c r="EJ14" s="183"/>
      <c r="EK14" s="183"/>
      <c r="EL14" s="183"/>
      <c r="EM14" s="183"/>
      <c r="EN14" s="183"/>
      <c r="EO14" s="183"/>
      <c r="EP14" s="183"/>
      <c r="EQ14" s="183"/>
      <c r="ER14" s="183"/>
      <c r="ES14" s="183"/>
      <c r="ET14" s="183"/>
      <c r="EU14" s="183"/>
      <c r="EV14" s="183"/>
      <c r="EW14" s="183"/>
      <c r="EX14" s="183"/>
      <c r="EY14" s="183"/>
      <c r="EZ14" s="183"/>
      <c r="FA14" s="183"/>
      <c r="FB14" s="183"/>
      <c r="FC14" s="183"/>
      <c r="FD14" s="183"/>
      <c r="FE14" s="183"/>
      <c r="FF14" s="183"/>
      <c r="FG14" s="183"/>
      <c r="FH14" s="183"/>
      <c r="FI14" s="183"/>
      <c r="FJ14" s="183"/>
      <c r="FK14" s="183"/>
      <c r="FL14" s="183"/>
      <c r="FM14" s="183"/>
      <c r="FN14" s="183"/>
      <c r="FO14" s="183"/>
      <c r="FP14" s="183"/>
      <c r="FQ14" s="183"/>
      <c r="FR14" s="183"/>
      <c r="FS14" s="183"/>
      <c r="FT14" s="183"/>
      <c r="FU14" s="183"/>
    </row>
    <row r="15" spans="1:177">
      <c r="A15" s="511" t="s">
        <v>552</v>
      </c>
      <c r="B15" s="455"/>
      <c r="C15" s="455"/>
      <c r="D15" s="455"/>
      <c r="G15" s="456"/>
      <c r="H15" s="457"/>
      <c r="I15" s="457"/>
      <c r="J15" s="458"/>
      <c r="K15" s="698"/>
      <c r="L15" s="411"/>
    </row>
    <row r="16" spans="1:177" ht="16.5" thickBot="1">
      <c r="A16" s="459"/>
      <c r="B16" s="460"/>
      <c r="C16" s="460"/>
      <c r="D16" s="460"/>
      <c r="E16" s="412"/>
      <c r="G16" s="1153" t="s">
        <v>487</v>
      </c>
      <c r="H16" s="1153"/>
      <c r="I16" s="1153"/>
      <c r="J16" s="709"/>
      <c r="K16" s="699"/>
      <c r="L16" s="411"/>
    </row>
    <row r="17" spans="1:103" ht="61.5" customHeight="1">
      <c r="A17" s="1145" t="s">
        <v>6</v>
      </c>
      <c r="B17" s="1133" t="s">
        <v>15</v>
      </c>
      <c r="C17" s="1133" t="s">
        <v>1</v>
      </c>
      <c r="D17" s="1133" t="s">
        <v>0</v>
      </c>
      <c r="E17" s="1133" t="s">
        <v>5</v>
      </c>
      <c r="F17" s="1133" t="s">
        <v>35</v>
      </c>
      <c r="G17" s="1150" t="s">
        <v>484</v>
      </c>
      <c r="H17" s="1148" t="s">
        <v>485</v>
      </c>
      <c r="I17" s="1150" t="s">
        <v>455</v>
      </c>
      <c r="J17" s="1140" t="s">
        <v>377</v>
      </c>
      <c r="L17" s="411"/>
    </row>
    <row r="18" spans="1:103" ht="39" customHeight="1">
      <c r="A18" s="1146"/>
      <c r="B18" s="1134"/>
      <c r="C18" s="1134"/>
      <c r="D18" s="1134"/>
      <c r="E18" s="1134"/>
      <c r="F18" s="1134"/>
      <c r="G18" s="1151"/>
      <c r="H18" s="1149"/>
      <c r="I18" s="1151"/>
      <c r="J18" s="1141"/>
      <c r="L18" s="411"/>
    </row>
    <row r="19" spans="1:103" ht="42" customHeight="1">
      <c r="A19" s="1147"/>
      <c r="B19" s="1135"/>
      <c r="C19" s="1135"/>
      <c r="D19" s="1135"/>
      <c r="E19" s="1135"/>
      <c r="F19" s="1135"/>
      <c r="G19" s="1152"/>
      <c r="H19" s="1149"/>
      <c r="I19" s="1152"/>
      <c r="J19" s="1141"/>
      <c r="L19" s="411"/>
      <c r="O19" s="699"/>
      <c r="P19" s="901"/>
    </row>
    <row r="20" spans="1:103" s="462" customFormat="1" ht="21.75" customHeight="1">
      <c r="A20" s="105" t="s">
        <v>7</v>
      </c>
      <c r="B20" s="819" t="s">
        <v>8</v>
      </c>
      <c r="C20" s="819" t="s">
        <v>9</v>
      </c>
      <c r="D20" s="819" t="s">
        <v>10</v>
      </c>
      <c r="E20" s="819" t="s">
        <v>11</v>
      </c>
      <c r="F20" s="819" t="s">
        <v>12</v>
      </c>
      <c r="G20" s="104" t="s">
        <v>23</v>
      </c>
      <c r="H20" s="974" t="s">
        <v>460</v>
      </c>
      <c r="I20" s="974" t="s">
        <v>24</v>
      </c>
      <c r="J20" s="116" t="s">
        <v>356</v>
      </c>
      <c r="K20" s="442"/>
      <c r="L20" s="461"/>
    </row>
    <row r="21" spans="1:103" s="462" customFormat="1" ht="42.75" customHeight="1">
      <c r="A21" s="997">
        <v>1</v>
      </c>
      <c r="B21" s="998" t="s">
        <v>503</v>
      </c>
      <c r="C21" s="791"/>
      <c r="D21" s="791"/>
      <c r="E21" s="788" t="s">
        <v>504</v>
      </c>
      <c r="F21" s="788">
        <v>2799</v>
      </c>
      <c r="G21" s="1035"/>
      <c r="H21" s="420" t="str">
        <f t="shared" ref="H21" si="0">IF(G21="","INCLUDED", IF(ISERROR(F21*G21),G21,ROUND((F21*G21),0)))</f>
        <v>INCLUDED</v>
      </c>
      <c r="I21" s="942"/>
      <c r="J21" s="436">
        <f>IF(H21="INCLUDED",0,IF(#REF!="",#REF!*H21,#REF!/100*H21))</f>
        <v>0</v>
      </c>
      <c r="L21" s="732"/>
    </row>
    <row r="22" spans="1:103" s="463" customFormat="1" ht="18.75" customHeight="1">
      <c r="A22" s="1137"/>
      <c r="B22" s="1138"/>
      <c r="C22" s="1138"/>
      <c r="D22" s="1138"/>
      <c r="E22" s="1138"/>
      <c r="F22" s="1138"/>
      <c r="G22" s="1138"/>
      <c r="H22" s="1138"/>
      <c r="I22" s="927"/>
      <c r="J22" s="757"/>
      <c r="L22" s="562"/>
      <c r="M22" s="464"/>
      <c r="O22" s="190"/>
      <c r="P22" s="190"/>
      <c r="Q22" s="190"/>
      <c r="R22" s="190"/>
      <c r="S22" s="190"/>
      <c r="T22" s="190"/>
      <c r="U22" s="190"/>
      <c r="V22" s="190"/>
      <c r="W22" s="190"/>
      <c r="X22" s="190"/>
      <c r="Y22" s="190"/>
      <c r="Z22" s="190"/>
      <c r="AA22" s="190"/>
      <c r="AB22" s="190"/>
      <c r="AC22" s="190"/>
      <c r="AD22" s="190"/>
      <c r="AE22" s="190"/>
      <c r="AF22" s="190"/>
      <c r="AG22" s="190"/>
      <c r="AH22" s="190"/>
      <c r="AI22" s="190"/>
      <c r="AJ22" s="190"/>
      <c r="AK22" s="190"/>
      <c r="AL22" s="190"/>
      <c r="AM22" s="190"/>
      <c r="AN22" s="190"/>
      <c r="AO22" s="190"/>
      <c r="AP22" s="190"/>
      <c r="AQ22" s="190"/>
      <c r="AR22" s="190"/>
      <c r="AS22" s="190"/>
      <c r="AT22" s="190"/>
      <c r="AU22" s="190"/>
      <c r="AV22" s="190"/>
      <c r="AW22" s="190"/>
      <c r="AX22" s="190"/>
      <c r="AY22" s="190"/>
      <c r="AZ22" s="190"/>
      <c r="BA22" s="190"/>
      <c r="BB22" s="190"/>
      <c r="BC22" s="190"/>
      <c r="BD22" s="190"/>
      <c r="BE22" s="190"/>
      <c r="BF22" s="190"/>
      <c r="BG22" s="190"/>
      <c r="BH22" s="190"/>
      <c r="BI22" s="190"/>
      <c r="BJ22" s="190"/>
      <c r="BK22" s="190"/>
      <c r="BL22" s="190"/>
      <c r="BM22" s="190"/>
      <c r="BN22" s="190"/>
      <c r="BO22" s="190"/>
      <c r="BP22" s="190"/>
      <c r="BQ22" s="190"/>
      <c r="BR22" s="190"/>
      <c r="BS22" s="190"/>
      <c r="BT22" s="190"/>
      <c r="BU22" s="190"/>
      <c r="BV22" s="190"/>
      <c r="BW22" s="190"/>
      <c r="BX22" s="190"/>
      <c r="BY22" s="190"/>
      <c r="BZ22" s="190"/>
      <c r="CA22" s="190"/>
      <c r="CB22" s="190"/>
      <c r="CC22" s="190"/>
      <c r="CD22" s="190"/>
      <c r="CE22" s="190"/>
      <c r="CF22" s="190"/>
      <c r="CG22" s="190"/>
      <c r="CH22" s="190"/>
      <c r="CI22" s="190"/>
      <c r="CJ22" s="190"/>
      <c r="CK22" s="190"/>
      <c r="CL22" s="190"/>
      <c r="CM22" s="190"/>
      <c r="CN22" s="190"/>
      <c r="CO22" s="190"/>
      <c r="CP22" s="190"/>
      <c r="CQ22" s="190"/>
      <c r="CR22" s="190"/>
      <c r="CS22" s="190"/>
      <c r="CT22" s="190"/>
      <c r="CU22" s="190"/>
      <c r="CV22" s="190"/>
      <c r="CW22" s="190"/>
      <c r="CX22" s="190"/>
      <c r="CY22" s="190"/>
    </row>
    <row r="23" spans="1:103" s="868" customFormat="1" ht="29.25" customHeight="1">
      <c r="A23" s="1057" t="s">
        <v>344</v>
      </c>
      <c r="B23" s="1058" t="s">
        <v>506</v>
      </c>
      <c r="C23" s="1059"/>
      <c r="D23" s="1059"/>
      <c r="E23" s="1060"/>
      <c r="F23" s="1060"/>
      <c r="G23" s="1061"/>
      <c r="H23" s="1062">
        <f>SUM(H21:H21)</f>
        <v>0</v>
      </c>
      <c r="I23" s="1062"/>
      <c r="J23" s="1060"/>
      <c r="L23" s="1056"/>
    </row>
    <row r="24" spans="1:103" ht="16.5" customHeight="1">
      <c r="A24" s="465"/>
      <c r="B24" s="466"/>
      <c r="C24" s="466"/>
      <c r="D24" s="466"/>
      <c r="E24" s="167"/>
      <c r="F24" s="167"/>
      <c r="G24" s="467"/>
      <c r="H24" s="468"/>
      <c r="I24" s="940"/>
      <c r="J24" s="469"/>
      <c r="L24" s="411"/>
    </row>
    <row r="25" spans="1:103" s="868" customFormat="1" ht="47.25">
      <c r="A25" s="1057" t="s">
        <v>345</v>
      </c>
      <c r="B25" s="1063" t="s">
        <v>533</v>
      </c>
      <c r="C25" s="1059"/>
      <c r="D25" s="1059"/>
      <c r="E25" s="1060"/>
      <c r="F25" s="1136" t="s">
        <v>142</v>
      </c>
      <c r="G25" s="1136"/>
      <c r="H25" s="1062">
        <f>'Sch-6b'!Q40</f>
        <v>0</v>
      </c>
      <c r="I25" s="1062"/>
      <c r="J25" s="1060"/>
      <c r="L25" s="1056"/>
    </row>
    <row r="26" spans="1:103" s="183" customFormat="1" ht="16.5" thickBot="1">
      <c r="A26" s="470"/>
      <c r="B26" s="471"/>
      <c r="C26" s="472"/>
      <c r="D26" s="472"/>
      <c r="E26" s="473"/>
      <c r="F26" s="473"/>
      <c r="G26" s="474"/>
      <c r="H26" s="475"/>
      <c r="I26" s="941"/>
      <c r="J26" s="476"/>
      <c r="K26" s="477"/>
      <c r="L26" s="478"/>
      <c r="M26" s="477"/>
      <c r="N26" s="477"/>
      <c r="O26" s="477"/>
      <c r="P26" s="477"/>
    </row>
    <row r="27" spans="1:103" s="868" customFormat="1" ht="23.25" customHeight="1" thickBot="1">
      <c r="A27" s="1048" t="s">
        <v>346</v>
      </c>
      <c r="B27" s="1049" t="s">
        <v>333</v>
      </c>
      <c r="C27" s="1050"/>
      <c r="D27" s="1050"/>
      <c r="E27" s="1051"/>
      <c r="F27" s="1051"/>
      <c r="G27" s="1052"/>
      <c r="H27" s="1053">
        <f>H23+H25</f>
        <v>0</v>
      </c>
      <c r="I27" s="1054"/>
      <c r="J27" s="1055" t="e">
        <f>SUM(#REF!)</f>
        <v>#REF!</v>
      </c>
      <c r="L27" s="1056"/>
    </row>
    <row r="28" spans="1:103" s="183" customFormat="1" ht="12" customHeight="1">
      <c r="A28" s="479"/>
      <c r="B28" s="331"/>
      <c r="C28" s="165"/>
      <c r="D28" s="165"/>
      <c r="E28" s="480"/>
      <c r="F28" s="480"/>
      <c r="G28" s="481"/>
      <c r="H28" s="482"/>
      <c r="I28" s="482"/>
      <c r="J28" s="480"/>
      <c r="L28" s="450"/>
    </row>
    <row r="29" spans="1:103" s="183" customFormat="1" ht="21.75" customHeight="1">
      <c r="A29" s="714"/>
      <c r="B29" s="1139"/>
      <c r="C29" s="1139"/>
      <c r="D29" s="1139"/>
      <c r="E29" s="1139"/>
      <c r="F29" s="1139"/>
      <c r="G29" s="1139"/>
      <c r="H29" s="1139"/>
      <c r="I29" s="926"/>
      <c r="J29" s="394"/>
      <c r="L29" s="450"/>
    </row>
    <row r="30" spans="1:103" s="183" customFormat="1" ht="24.75" customHeight="1">
      <c r="A30" s="118"/>
      <c r="B30" s="1121"/>
      <c r="C30" s="1121"/>
      <c r="D30" s="1121"/>
      <c r="E30" s="1121"/>
      <c r="F30" s="1121"/>
      <c r="G30" s="1121"/>
      <c r="H30" s="482"/>
      <c r="I30" s="482"/>
      <c r="J30" s="480"/>
      <c r="L30" s="450"/>
    </row>
    <row r="31" spans="1:103" ht="18.75" customHeight="1">
      <c r="A31" s="166" t="s">
        <v>3</v>
      </c>
      <c r="B31" s="483">
        <f>'Name of Bidder'!C45</f>
        <v>0</v>
      </c>
      <c r="C31" s="163"/>
      <c r="D31" s="163"/>
      <c r="E31" s="1132" t="s">
        <v>130</v>
      </c>
      <c r="F31" s="1132"/>
      <c r="G31" s="1131">
        <f>'Name of Bidder'!C42</f>
        <v>0</v>
      </c>
      <c r="H31" s="1131"/>
      <c r="I31" s="648"/>
      <c r="J31" s="180"/>
      <c r="L31" s="1040"/>
    </row>
    <row r="32" spans="1:103" ht="22.5" customHeight="1">
      <c r="A32" s="166" t="s">
        <v>4</v>
      </c>
      <c r="B32" s="107">
        <f>'Name of Bidder'!C46</f>
        <v>0</v>
      </c>
      <c r="C32" s="163"/>
      <c r="D32" s="163"/>
      <c r="E32" s="1132" t="s">
        <v>131</v>
      </c>
      <c r="F32" s="1132"/>
      <c r="G32" s="1131">
        <f>'Name of Bidder'!C43</f>
        <v>0</v>
      </c>
      <c r="H32" s="1131"/>
      <c r="I32" s="648"/>
      <c r="J32" s="180"/>
      <c r="L32" s="943"/>
    </row>
    <row r="33" spans="1:12" ht="22.5" customHeight="1">
      <c r="A33" s="166"/>
      <c r="B33" s="107"/>
      <c r="C33" s="163"/>
      <c r="D33" s="163"/>
      <c r="E33" s="1033"/>
      <c r="F33" s="1033"/>
      <c r="G33" s="648"/>
      <c r="H33" s="648"/>
      <c r="I33" s="648"/>
      <c r="J33" s="180"/>
      <c r="L33" s="943"/>
    </row>
    <row r="34" spans="1:12" ht="22.5" customHeight="1">
      <c r="A34" s="166"/>
      <c r="B34" s="107"/>
      <c r="C34" s="163"/>
      <c r="D34" s="163"/>
      <c r="E34" s="1033"/>
      <c r="F34" s="1033"/>
      <c r="G34" s="648"/>
      <c r="H34" s="648"/>
      <c r="I34" s="648"/>
      <c r="J34" s="180"/>
      <c r="L34" s="943"/>
    </row>
    <row r="35" spans="1:12">
      <c r="A35" s="166"/>
      <c r="C35" s="163"/>
      <c r="D35" s="393"/>
      <c r="E35" s="393"/>
      <c r="F35" s="497"/>
      <c r="G35" s="484"/>
      <c r="H35" s="484"/>
      <c r="I35" s="484"/>
      <c r="J35" s="698"/>
      <c r="K35" s="181"/>
      <c r="L35" s="411"/>
    </row>
    <row r="36" spans="1:12">
      <c r="A36" s="166"/>
      <c r="C36" s="163"/>
      <c r="D36" s="1036"/>
      <c r="E36" s="393"/>
      <c r="F36" s="497"/>
      <c r="G36" s="524"/>
      <c r="H36" s="484"/>
      <c r="I36" s="484"/>
      <c r="L36" s="411"/>
    </row>
    <row r="37" spans="1:12">
      <c r="D37" s="393"/>
      <c r="E37" s="393"/>
      <c r="F37" s="1037"/>
      <c r="G37" s="484"/>
      <c r="H37" s="484"/>
      <c r="I37" s="484"/>
      <c r="L37" s="411"/>
    </row>
    <row r="38" spans="1:12">
      <c r="D38" s="393"/>
      <c r="E38" s="393"/>
      <c r="F38" s="166"/>
      <c r="G38" s="484"/>
      <c r="H38" s="484"/>
      <c r="I38" s="484"/>
      <c r="L38" s="411"/>
    </row>
    <row r="39" spans="1:12">
      <c r="D39" s="393"/>
      <c r="E39" s="393"/>
      <c r="G39" s="484"/>
      <c r="H39" s="484"/>
      <c r="I39" s="484"/>
      <c r="L39" s="411"/>
    </row>
    <row r="40" spans="1:12">
      <c r="G40" s="484"/>
      <c r="H40" s="484"/>
      <c r="I40" s="484"/>
      <c r="L40" s="411"/>
    </row>
    <row r="41" spans="1:12">
      <c r="G41" s="484"/>
      <c r="H41" s="163"/>
      <c r="I41" s="484"/>
      <c r="L41" s="411"/>
    </row>
    <row r="42" spans="1:12">
      <c r="G42" s="484"/>
      <c r="H42" s="484"/>
      <c r="I42" s="484"/>
      <c r="L42" s="411"/>
    </row>
    <row r="43" spans="1:12">
      <c r="C43" s="1038"/>
      <c r="D43" s="1038"/>
      <c r="E43" s="1038"/>
      <c r="G43" s="484"/>
      <c r="H43" s="484"/>
      <c r="I43" s="484"/>
      <c r="L43" s="411"/>
    </row>
    <row r="44" spans="1:12">
      <c r="D44" s="393"/>
      <c r="E44" s="393"/>
      <c r="F44" s="697"/>
      <c r="G44" s="484"/>
      <c r="H44" s="484"/>
      <c r="I44" s="484"/>
      <c r="L44" s="411"/>
    </row>
    <row r="45" spans="1:12">
      <c r="D45" s="393"/>
      <c r="F45" s="697"/>
      <c r="G45" s="484"/>
      <c r="H45" s="484"/>
      <c r="I45" s="484"/>
      <c r="J45" s="1039"/>
      <c r="L45" s="411"/>
    </row>
    <row r="46" spans="1:12">
      <c r="D46" s="393"/>
      <c r="F46" s="697"/>
      <c r="G46" s="484"/>
      <c r="H46" s="484"/>
      <c r="I46" s="484"/>
      <c r="L46" s="411"/>
    </row>
    <row r="47" spans="1:12">
      <c r="D47" s="393"/>
      <c r="F47" s="166"/>
      <c r="G47" s="484"/>
      <c r="H47" s="484"/>
      <c r="I47" s="484"/>
      <c r="L47" s="411"/>
    </row>
    <row r="48" spans="1:12">
      <c r="D48" s="393"/>
      <c r="F48" s="166"/>
      <c r="G48" s="484"/>
      <c r="H48" s="484"/>
      <c r="I48" s="484"/>
      <c r="L48" s="411"/>
    </row>
    <row r="49" spans="7:12">
      <c r="G49" s="484"/>
      <c r="H49" s="484"/>
      <c r="I49" s="484"/>
      <c r="L49" s="411"/>
    </row>
    <row r="50" spans="7:12">
      <c r="G50" s="484"/>
      <c r="H50" s="484"/>
      <c r="I50" s="484"/>
      <c r="L50" s="411"/>
    </row>
    <row r="51" spans="7:12">
      <c r="L51" s="411"/>
    </row>
    <row r="52" spans="7:12">
      <c r="L52" s="411"/>
    </row>
    <row r="53" spans="7:12">
      <c r="L53" s="411"/>
    </row>
    <row r="54" spans="7:12">
      <c r="L54" s="411"/>
    </row>
    <row r="55" spans="7:12">
      <c r="L55" s="411"/>
    </row>
    <row r="56" spans="7:12">
      <c r="L56" s="411"/>
    </row>
    <row r="57" spans="7:12">
      <c r="L57" s="411"/>
    </row>
    <row r="58" spans="7:12">
      <c r="L58" s="411"/>
    </row>
    <row r="59" spans="7:12">
      <c r="L59" s="411"/>
    </row>
    <row r="60" spans="7:12">
      <c r="L60" s="411"/>
    </row>
    <row r="61" spans="7:12">
      <c r="L61" s="411"/>
    </row>
    <row r="62" spans="7:12">
      <c r="L62" s="411"/>
    </row>
    <row r="63" spans="7:12">
      <c r="L63" s="411"/>
    </row>
    <row r="64" spans="7:12">
      <c r="L64" s="411"/>
    </row>
    <row r="65" spans="12:12">
      <c r="L65" s="411"/>
    </row>
    <row r="66" spans="12:12">
      <c r="L66" s="411"/>
    </row>
    <row r="67" spans="12:12">
      <c r="L67" s="411"/>
    </row>
    <row r="68" spans="12:12">
      <c r="L68" s="411"/>
    </row>
    <row r="69" spans="12:12">
      <c r="L69" s="411"/>
    </row>
    <row r="70" spans="12:12">
      <c r="L70" s="411"/>
    </row>
    <row r="71" spans="12:12">
      <c r="L71" s="411"/>
    </row>
    <row r="72" spans="12:12">
      <c r="L72" s="411"/>
    </row>
    <row r="73" spans="12:12">
      <c r="L73" s="411"/>
    </row>
    <row r="74" spans="12:12">
      <c r="L74" s="411"/>
    </row>
    <row r="75" spans="12:12">
      <c r="L75" s="411"/>
    </row>
    <row r="76" spans="12:12">
      <c r="L76" s="411"/>
    </row>
    <row r="77" spans="12:12">
      <c r="L77" s="411"/>
    </row>
    <row r="78" spans="12:12">
      <c r="L78" s="411"/>
    </row>
    <row r="79" spans="12:12">
      <c r="L79" s="411"/>
    </row>
    <row r="80" spans="12:12">
      <c r="L80" s="411"/>
    </row>
    <row r="81" spans="12:12">
      <c r="L81" s="411"/>
    </row>
    <row r="82" spans="12:12">
      <c r="L82" s="411"/>
    </row>
    <row r="83" spans="12:12">
      <c r="L83" s="411"/>
    </row>
    <row r="84" spans="12:12">
      <c r="L84" s="411"/>
    </row>
    <row r="85" spans="12:12">
      <c r="L85" s="411"/>
    </row>
    <row r="86" spans="12:12">
      <c r="L86" s="411"/>
    </row>
    <row r="87" spans="12:12">
      <c r="L87" s="411"/>
    </row>
    <row r="88" spans="12:12">
      <c r="L88" s="411"/>
    </row>
    <row r="89" spans="12:12">
      <c r="L89" s="411"/>
    </row>
    <row r="90" spans="12:12">
      <c r="L90" s="411"/>
    </row>
    <row r="91" spans="12:12">
      <c r="L91" s="411"/>
    </row>
    <row r="92" spans="12:12">
      <c r="L92" s="411"/>
    </row>
    <row r="93" spans="12:12">
      <c r="L93" s="411"/>
    </row>
    <row r="94" spans="12:12">
      <c r="L94" s="411"/>
    </row>
    <row r="95" spans="12:12">
      <c r="L95" s="411"/>
    </row>
    <row r="96" spans="12:12">
      <c r="L96" s="411"/>
    </row>
    <row r="97" spans="12:12">
      <c r="L97" s="411"/>
    </row>
    <row r="98" spans="12:12">
      <c r="L98" s="411"/>
    </row>
    <row r="99" spans="12:12">
      <c r="L99" s="411"/>
    </row>
    <row r="100" spans="12:12">
      <c r="L100" s="411"/>
    </row>
    <row r="101" spans="12:12">
      <c r="L101" s="411"/>
    </row>
    <row r="102" spans="12:12">
      <c r="L102" s="411"/>
    </row>
    <row r="103" spans="12:12">
      <c r="L103" s="411"/>
    </row>
    <row r="104" spans="12:12">
      <c r="L104" s="411"/>
    </row>
    <row r="105" spans="12:12">
      <c r="L105" s="411"/>
    </row>
    <row r="106" spans="12:12">
      <c r="L106" s="411"/>
    </row>
    <row r="107" spans="12:12">
      <c r="L107" s="411"/>
    </row>
    <row r="108" spans="12:12">
      <c r="L108" s="411"/>
    </row>
    <row r="109" spans="12:12">
      <c r="L109" s="411"/>
    </row>
    <row r="110" spans="12:12">
      <c r="L110" s="411"/>
    </row>
    <row r="111" spans="12:12">
      <c r="L111" s="411"/>
    </row>
    <row r="112" spans="12:12">
      <c r="L112" s="411"/>
    </row>
    <row r="113" spans="12:12">
      <c r="L113" s="411"/>
    </row>
    <row r="114" spans="12:12">
      <c r="L114" s="411"/>
    </row>
    <row r="115" spans="12:12">
      <c r="L115" s="411"/>
    </row>
    <row r="116" spans="12:12">
      <c r="L116" s="411"/>
    </row>
    <row r="117" spans="12:12">
      <c r="L117" s="411"/>
    </row>
    <row r="118" spans="12:12">
      <c r="L118" s="411"/>
    </row>
    <row r="119" spans="12:12">
      <c r="L119" s="411"/>
    </row>
    <row r="120" spans="12:12">
      <c r="L120" s="411"/>
    </row>
    <row r="121" spans="12:12">
      <c r="L121" s="411"/>
    </row>
    <row r="122" spans="12:12">
      <c r="L122" s="411"/>
    </row>
    <row r="123" spans="12:12">
      <c r="L123" s="411"/>
    </row>
    <row r="124" spans="12:12">
      <c r="L124" s="411"/>
    </row>
    <row r="125" spans="12:12">
      <c r="L125" s="411"/>
    </row>
    <row r="126" spans="12:12">
      <c r="L126" s="411"/>
    </row>
    <row r="127" spans="12:12">
      <c r="L127" s="411"/>
    </row>
    <row r="128" spans="12:12">
      <c r="L128" s="411"/>
    </row>
    <row r="129" spans="12:12">
      <c r="L129" s="411"/>
    </row>
    <row r="130" spans="12:12">
      <c r="L130" s="411"/>
    </row>
    <row r="131" spans="12:12">
      <c r="L131" s="411"/>
    </row>
    <row r="132" spans="12:12">
      <c r="L132" s="411"/>
    </row>
    <row r="133" spans="12:12">
      <c r="L133" s="411"/>
    </row>
    <row r="134" spans="12:12">
      <c r="L134" s="411"/>
    </row>
    <row r="135" spans="12:12">
      <c r="L135" s="411"/>
    </row>
    <row r="136" spans="12:12">
      <c r="L136" s="411"/>
    </row>
    <row r="137" spans="12:12">
      <c r="L137" s="411"/>
    </row>
    <row r="138" spans="12:12">
      <c r="L138" s="411"/>
    </row>
    <row r="139" spans="12:12">
      <c r="L139" s="411"/>
    </row>
    <row r="140" spans="12:12">
      <c r="L140" s="411"/>
    </row>
    <row r="141" spans="12:12">
      <c r="L141" s="411"/>
    </row>
    <row r="142" spans="12:12">
      <c r="L142" s="411"/>
    </row>
    <row r="143" spans="12:12">
      <c r="L143" s="411"/>
    </row>
    <row r="144" spans="12:12">
      <c r="L144" s="411"/>
    </row>
    <row r="145" spans="12:12">
      <c r="L145" s="411"/>
    </row>
    <row r="146" spans="12:12">
      <c r="L146" s="411"/>
    </row>
    <row r="147" spans="12:12">
      <c r="L147" s="411"/>
    </row>
    <row r="148" spans="12:12">
      <c r="L148" s="411"/>
    </row>
    <row r="149" spans="12:12">
      <c r="L149" s="411"/>
    </row>
    <row r="150" spans="12:12">
      <c r="L150" s="411"/>
    </row>
    <row r="151" spans="12:12">
      <c r="L151" s="411"/>
    </row>
    <row r="152" spans="12:12">
      <c r="L152" s="411"/>
    </row>
    <row r="153" spans="12:12">
      <c r="L153" s="411"/>
    </row>
    <row r="154" spans="12:12">
      <c r="L154" s="411"/>
    </row>
    <row r="155" spans="12:12">
      <c r="L155" s="411"/>
    </row>
    <row r="156" spans="12:12">
      <c r="L156" s="411"/>
    </row>
    <row r="157" spans="12:12">
      <c r="L157" s="411"/>
    </row>
    <row r="158" spans="12:12">
      <c r="L158" s="411"/>
    </row>
    <row r="159" spans="12:12">
      <c r="L159" s="411"/>
    </row>
    <row r="160" spans="12:12">
      <c r="L160" s="411"/>
    </row>
    <row r="161" spans="12:12">
      <c r="L161" s="411"/>
    </row>
    <row r="162" spans="12:12">
      <c r="L162" s="411"/>
    </row>
    <row r="163" spans="12:12">
      <c r="L163" s="411"/>
    </row>
    <row r="164" spans="12:12">
      <c r="L164" s="411"/>
    </row>
    <row r="165" spans="12:12">
      <c r="L165" s="411"/>
    </row>
    <row r="166" spans="12:12">
      <c r="L166" s="411"/>
    </row>
    <row r="167" spans="12:12">
      <c r="L167" s="411"/>
    </row>
    <row r="168" spans="12:12">
      <c r="L168" s="411"/>
    </row>
    <row r="169" spans="12:12">
      <c r="L169" s="411"/>
    </row>
    <row r="170" spans="12:12">
      <c r="L170" s="411"/>
    </row>
    <row r="171" spans="12:12">
      <c r="L171" s="411"/>
    </row>
    <row r="172" spans="12:12">
      <c r="L172" s="411"/>
    </row>
    <row r="173" spans="12:12">
      <c r="L173" s="411"/>
    </row>
    <row r="174" spans="12:12">
      <c r="L174" s="411"/>
    </row>
    <row r="175" spans="12:12">
      <c r="L175" s="411"/>
    </row>
    <row r="176" spans="12:12">
      <c r="L176" s="411"/>
    </row>
    <row r="177" spans="12:12">
      <c r="L177" s="411"/>
    </row>
    <row r="178" spans="12:12">
      <c r="L178" s="411"/>
    </row>
    <row r="179" spans="12:12">
      <c r="L179" s="411"/>
    </row>
    <row r="180" spans="12:12">
      <c r="L180" s="411"/>
    </row>
    <row r="181" spans="12:12">
      <c r="L181" s="411"/>
    </row>
    <row r="182" spans="12:12">
      <c r="L182" s="411"/>
    </row>
    <row r="183" spans="12:12">
      <c r="L183" s="411"/>
    </row>
    <row r="184" spans="12:12">
      <c r="L184" s="411"/>
    </row>
    <row r="185" spans="12:12">
      <c r="L185" s="411"/>
    </row>
    <row r="186" spans="12:12">
      <c r="L186" s="411"/>
    </row>
    <row r="187" spans="12:12">
      <c r="L187" s="411"/>
    </row>
    <row r="188" spans="12:12">
      <c r="L188" s="411"/>
    </row>
    <row r="189" spans="12:12">
      <c r="L189" s="411"/>
    </row>
    <row r="190" spans="12:12">
      <c r="L190" s="411"/>
    </row>
    <row r="191" spans="12:12">
      <c r="L191" s="411"/>
    </row>
    <row r="192" spans="12:12">
      <c r="L192" s="411"/>
    </row>
    <row r="193" spans="12:12">
      <c r="L193" s="411"/>
    </row>
    <row r="194" spans="12:12">
      <c r="L194" s="411"/>
    </row>
    <row r="195" spans="12:12">
      <c r="L195" s="411"/>
    </row>
    <row r="196" spans="12:12">
      <c r="L196" s="411"/>
    </row>
    <row r="197" spans="12:12">
      <c r="L197" s="411"/>
    </row>
    <row r="198" spans="12:12">
      <c r="L198" s="411"/>
    </row>
    <row r="199" spans="12:12">
      <c r="L199" s="411"/>
    </row>
    <row r="200" spans="12:12">
      <c r="L200" s="411"/>
    </row>
    <row r="201" spans="12:12">
      <c r="L201" s="411"/>
    </row>
    <row r="202" spans="12:12">
      <c r="L202" s="411"/>
    </row>
    <row r="203" spans="12:12">
      <c r="L203" s="411"/>
    </row>
    <row r="204" spans="12:12">
      <c r="L204" s="411"/>
    </row>
    <row r="205" spans="12:12">
      <c r="L205" s="411"/>
    </row>
    <row r="206" spans="12:12">
      <c r="L206" s="411"/>
    </row>
    <row r="207" spans="12:12">
      <c r="L207" s="411"/>
    </row>
    <row r="208" spans="12:12">
      <c r="L208" s="411"/>
    </row>
    <row r="209" spans="12:12">
      <c r="L209" s="411"/>
    </row>
    <row r="210" spans="12:12">
      <c r="L210" s="411"/>
    </row>
    <row r="211" spans="12:12">
      <c r="L211" s="411"/>
    </row>
    <row r="212" spans="12:12">
      <c r="L212" s="411"/>
    </row>
    <row r="213" spans="12:12">
      <c r="L213" s="411"/>
    </row>
    <row r="214" spans="12:12">
      <c r="L214" s="411"/>
    </row>
    <row r="215" spans="12:12">
      <c r="L215" s="411"/>
    </row>
    <row r="216" spans="12:12">
      <c r="L216" s="411"/>
    </row>
    <row r="217" spans="12:12">
      <c r="L217" s="411"/>
    </row>
    <row r="218" spans="12:12">
      <c r="L218" s="411"/>
    </row>
    <row r="219" spans="12:12">
      <c r="L219" s="411"/>
    </row>
    <row r="220" spans="12:12">
      <c r="L220" s="411"/>
    </row>
    <row r="221" spans="12:12">
      <c r="L221" s="411"/>
    </row>
    <row r="222" spans="12:12">
      <c r="L222" s="411"/>
    </row>
    <row r="223" spans="12:12">
      <c r="L223" s="411"/>
    </row>
    <row r="224" spans="12:12">
      <c r="L224" s="411"/>
    </row>
    <row r="225" spans="12:12">
      <c r="L225" s="411"/>
    </row>
    <row r="226" spans="12:12">
      <c r="L226" s="411"/>
    </row>
    <row r="227" spans="12:12">
      <c r="L227" s="411"/>
    </row>
    <row r="228" spans="12:12">
      <c r="L228" s="411"/>
    </row>
    <row r="229" spans="12:12">
      <c r="L229" s="411"/>
    </row>
    <row r="230" spans="12:12">
      <c r="L230" s="411"/>
    </row>
    <row r="231" spans="12:12">
      <c r="L231" s="411"/>
    </row>
    <row r="232" spans="12:12">
      <c r="L232" s="411"/>
    </row>
    <row r="233" spans="12:12">
      <c r="L233" s="411"/>
    </row>
    <row r="234" spans="12:12">
      <c r="L234" s="411"/>
    </row>
    <row r="235" spans="12:12">
      <c r="L235" s="411"/>
    </row>
    <row r="236" spans="12:12">
      <c r="L236" s="411"/>
    </row>
    <row r="237" spans="12:12">
      <c r="L237" s="411"/>
    </row>
    <row r="238" spans="12:12">
      <c r="L238" s="411"/>
    </row>
    <row r="239" spans="12:12">
      <c r="L239" s="411"/>
    </row>
    <row r="240" spans="12:12">
      <c r="L240" s="411"/>
    </row>
    <row r="241" spans="12:12">
      <c r="L241" s="411"/>
    </row>
    <row r="242" spans="12:12">
      <c r="L242" s="411"/>
    </row>
    <row r="243" spans="12:12">
      <c r="L243" s="411"/>
    </row>
    <row r="244" spans="12:12">
      <c r="L244" s="411"/>
    </row>
    <row r="245" spans="12:12">
      <c r="L245" s="411"/>
    </row>
    <row r="246" spans="12:12">
      <c r="L246" s="411"/>
    </row>
    <row r="247" spans="12:12">
      <c r="L247" s="411"/>
    </row>
    <row r="248" spans="12:12">
      <c r="L248" s="411"/>
    </row>
    <row r="249" spans="12:12">
      <c r="L249" s="411"/>
    </row>
    <row r="250" spans="12:12">
      <c r="L250" s="411"/>
    </row>
    <row r="251" spans="12:12">
      <c r="L251" s="411"/>
    </row>
    <row r="252" spans="12:12">
      <c r="L252" s="411"/>
    </row>
    <row r="253" spans="12:12">
      <c r="L253" s="411"/>
    </row>
    <row r="254" spans="12:12">
      <c r="L254" s="411"/>
    </row>
    <row r="255" spans="12:12">
      <c r="L255" s="411"/>
    </row>
    <row r="256" spans="12:12">
      <c r="L256" s="411"/>
    </row>
    <row r="257" spans="12:12">
      <c r="L257" s="411"/>
    </row>
    <row r="258" spans="12:12">
      <c r="L258" s="411"/>
    </row>
    <row r="259" spans="12:12">
      <c r="L259" s="411"/>
    </row>
    <row r="260" spans="12:12">
      <c r="L260" s="411"/>
    </row>
    <row r="261" spans="12:12">
      <c r="L261" s="411"/>
    </row>
    <row r="262" spans="12:12">
      <c r="L262" s="411"/>
    </row>
    <row r="263" spans="12:12">
      <c r="L263" s="411"/>
    </row>
    <row r="264" spans="12:12">
      <c r="L264" s="411"/>
    </row>
    <row r="265" spans="12:12">
      <c r="L265" s="411"/>
    </row>
    <row r="266" spans="12:12">
      <c r="L266" s="411"/>
    </row>
    <row r="267" spans="12:12">
      <c r="L267" s="411"/>
    </row>
    <row r="268" spans="12:12">
      <c r="L268" s="411"/>
    </row>
    <row r="269" spans="12:12">
      <c r="L269" s="411"/>
    </row>
    <row r="270" spans="12:12">
      <c r="L270" s="411"/>
    </row>
    <row r="271" spans="12:12">
      <c r="L271" s="411"/>
    </row>
    <row r="272" spans="12:12">
      <c r="L272" s="411"/>
    </row>
    <row r="273" spans="12:12">
      <c r="L273" s="411"/>
    </row>
    <row r="274" spans="12:12">
      <c r="L274" s="411"/>
    </row>
    <row r="275" spans="12:12">
      <c r="L275" s="411"/>
    </row>
    <row r="276" spans="12:12">
      <c r="L276" s="411"/>
    </row>
    <row r="277" spans="12:12">
      <c r="L277" s="411"/>
    </row>
    <row r="278" spans="12:12">
      <c r="L278" s="411"/>
    </row>
    <row r="279" spans="12:12">
      <c r="L279" s="411"/>
    </row>
    <row r="280" spans="12:12">
      <c r="L280" s="411"/>
    </row>
    <row r="281" spans="12:12">
      <c r="L281" s="411"/>
    </row>
    <row r="282" spans="12:12">
      <c r="L282" s="411"/>
    </row>
    <row r="283" spans="12:12">
      <c r="L283" s="411"/>
    </row>
    <row r="284" spans="12:12">
      <c r="L284" s="411"/>
    </row>
    <row r="285" spans="12:12">
      <c r="L285" s="411"/>
    </row>
    <row r="286" spans="12:12">
      <c r="L286" s="411"/>
    </row>
    <row r="287" spans="12:12">
      <c r="L287" s="411"/>
    </row>
    <row r="288" spans="12:12">
      <c r="L288" s="411"/>
    </row>
    <row r="289" spans="12:12">
      <c r="L289" s="411"/>
    </row>
    <row r="290" spans="12:12">
      <c r="L290" s="411"/>
    </row>
    <row r="291" spans="12:12">
      <c r="L291" s="411"/>
    </row>
    <row r="292" spans="12:12">
      <c r="L292" s="411"/>
    </row>
    <row r="293" spans="12:12">
      <c r="L293" s="411"/>
    </row>
    <row r="294" spans="12:12">
      <c r="L294" s="411"/>
    </row>
    <row r="295" spans="12:12">
      <c r="L295" s="411"/>
    </row>
    <row r="296" spans="12:12">
      <c r="L296" s="411"/>
    </row>
    <row r="297" spans="12:12">
      <c r="L297" s="411"/>
    </row>
    <row r="298" spans="12:12">
      <c r="L298" s="411"/>
    </row>
    <row r="299" spans="12:12">
      <c r="L299" s="411"/>
    </row>
    <row r="300" spans="12:12">
      <c r="L300" s="411"/>
    </row>
    <row r="301" spans="12:12">
      <c r="L301" s="411"/>
    </row>
    <row r="302" spans="12:12">
      <c r="L302" s="411"/>
    </row>
    <row r="303" spans="12:12">
      <c r="L303" s="411"/>
    </row>
    <row r="304" spans="12:12">
      <c r="L304" s="411"/>
    </row>
    <row r="305" spans="12:12">
      <c r="L305" s="411"/>
    </row>
    <row r="306" spans="12:12">
      <c r="L306" s="411"/>
    </row>
    <row r="307" spans="12:12">
      <c r="L307" s="411"/>
    </row>
    <row r="308" spans="12:12">
      <c r="L308" s="411"/>
    </row>
    <row r="309" spans="12:12">
      <c r="L309" s="411"/>
    </row>
    <row r="310" spans="12:12">
      <c r="L310" s="411"/>
    </row>
    <row r="311" spans="12:12">
      <c r="L311" s="411"/>
    </row>
    <row r="312" spans="12:12">
      <c r="L312" s="411"/>
    </row>
    <row r="313" spans="12:12">
      <c r="L313" s="411"/>
    </row>
    <row r="314" spans="12:12">
      <c r="L314" s="411"/>
    </row>
    <row r="315" spans="12:12">
      <c r="L315" s="411"/>
    </row>
    <row r="316" spans="12:12">
      <c r="L316" s="411"/>
    </row>
    <row r="317" spans="12:12">
      <c r="L317" s="411"/>
    </row>
    <row r="318" spans="12:12">
      <c r="L318" s="411"/>
    </row>
    <row r="319" spans="12:12">
      <c r="L319" s="411"/>
    </row>
    <row r="320" spans="12:12">
      <c r="L320" s="411"/>
    </row>
    <row r="321" spans="12:12">
      <c r="L321" s="411"/>
    </row>
    <row r="322" spans="12:12">
      <c r="L322" s="411"/>
    </row>
    <row r="323" spans="12:12">
      <c r="L323" s="411"/>
    </row>
    <row r="324" spans="12:12">
      <c r="L324" s="411"/>
    </row>
    <row r="325" spans="12:12">
      <c r="L325" s="411"/>
    </row>
    <row r="326" spans="12:12">
      <c r="L326" s="411"/>
    </row>
    <row r="327" spans="12:12">
      <c r="L327" s="411"/>
    </row>
    <row r="328" spans="12:12">
      <c r="L328" s="411"/>
    </row>
    <row r="329" spans="12:12">
      <c r="L329" s="411"/>
    </row>
  </sheetData>
  <sheetProtection algorithmName="SHA-512" hashValue="9k+Rgxuj0Gu0ILFYbDbxRb7XDsbeX9yxWn3gDfWSzJzgBUhOEWWv+QnEZ00llhKXAZhaOMra0/uuizG8ff+NOw==" saltValue="mThZK4fcQ5Y0AYpJrHXx+w==" spinCount="100000" sheet="1" selectLockedCells="1"/>
  <dataConsolidate/>
  <customSheetViews>
    <customSheetView guid="{D16ECB37-EC28-43FE-BD47-3A7114793C46}" scale="80" showPageBreaks="1" showGridLines="0" printArea="1" hiddenColumns="1" view="pageBreakPreview">
      <selection activeCell="C21" sqref="C21"/>
      <pageMargins left="0.25" right="0.25" top="0.54" bottom="0.5" header="0.36" footer="0.5"/>
      <printOptions horizontalCentered="1"/>
      <pageSetup paperSize="9" scale="49" fitToHeight="11" orientation="landscape" horizontalDpi="4294967295" verticalDpi="4294967295" r:id="rId1"/>
      <headerFooter alignWithMargins="0"/>
    </customSheetView>
    <customSheetView guid="{3A279989-B775-4FE0-B80B-D9B19EF06FB8}" scale="80" showPageBreaks="1" showGridLines="0" printArea="1" hiddenColumns="1" view="pageBreakPreview" topLeftCell="A10">
      <selection activeCell="C21" sqref="C21"/>
      <pageMargins left="0.25" right="0.25" top="0.54" bottom="0.5" header="0.36" footer="0.5"/>
      <printOptions horizontalCentered="1"/>
      <pageSetup paperSize="9" scale="49" fitToHeight="11" orientation="landscape" horizontalDpi="4294967295" verticalDpi="4294967295" r:id="rId2"/>
      <headerFooter alignWithMargins="0"/>
    </customSheetView>
    <customSheetView guid="{94091156-7D66-41B0-B463-5F36D4BD634D}" scale="80" showPageBreaks="1" showGridLines="0" printArea="1" hiddenColumns="1" view="pageBreakPreview" topLeftCell="A47">
      <selection activeCell="G138" sqref="G138"/>
      <pageMargins left="0.25" right="0.25" top="0.54" bottom="0.5" header="0.36" footer="0.5"/>
      <printOptions horizontalCentered="1"/>
      <pageSetup paperSize="9" scale="49" fitToHeight="11" orientation="landscape" horizontalDpi="4294967295" verticalDpi="4294967295" r:id="rId3"/>
      <headerFooter alignWithMargins="0"/>
    </customSheetView>
    <customSheetView guid="{67D3F443-CBF6-4C3B-9EBA-4FC7CEE92243}" scale="80" showPageBreaks="1" showGridLines="0" printArea="1" hiddenRows="1" hiddenColumns="1" view="pageBreakPreview" topLeftCell="D2">
      <selection activeCell="H19" sqref="H19"/>
      <pageMargins left="0.25" right="0.25" top="0.54" bottom="0.5" header="0.36" footer="0.5"/>
      <printOptions horizontalCentered="1"/>
      <pageSetup paperSize="9" scale="49" fitToHeight="11" orientation="landscape" horizontalDpi="4294967295" verticalDpi="4294967295" r:id="rId4"/>
      <headerFooter alignWithMargins="0"/>
    </customSheetView>
    <customSheetView guid="{8FC47E04-BCF9-4504-9FDA-F8529AE0A203}" scale="80" showPageBreaks="1" showGridLines="0" printArea="1" hiddenRows="1" hiddenColumns="1" view="pageBreakPreview">
      <selection activeCell="O20" sqref="O20"/>
      <pageMargins left="0.25" right="0.25" top="0.54" bottom="0.5" header="0.36" footer="0.5"/>
      <printOptions horizontalCentered="1"/>
      <pageSetup paperSize="9" scale="49" fitToHeight="11" orientation="landscape" r:id="rId5"/>
      <headerFooter alignWithMargins="0"/>
    </customSheetView>
    <customSheetView guid="{B1DC5269-D889-4438-853D-005C3B580A35}" scale="80" showGridLines="0" zeroValues="0" hiddenColumns="1" topLeftCell="A516">
      <selection activeCell="J525" sqref="J525"/>
      <pageMargins left="0.25" right="0.25" top="0.75" bottom="0.5" header="0.5" footer="0.5"/>
      <printOptions horizontalCentered="1"/>
      <pageSetup paperSize="9" scale="80" fitToHeight="51" orientation="landscape" r:id="rId6"/>
      <headerFooter alignWithMargins="0">
        <oddHeader>&amp;R&amp;"Arial,Bold"Page &amp;P of &amp;N</oddHeader>
      </headerFooter>
    </customSheetView>
    <customSheetView guid="{A0F82AFD-A75A-45C4-A55A-D8EC84E8392D}" scale="75" showGridLines="0" zeroValues="0" printArea="1" hiddenColumns="1" topLeftCell="A2">
      <selection activeCell="C22" sqref="C22"/>
      <pageMargins left="0.25" right="0.25" top="0.75" bottom="0.5" header="0.5" footer="0.5"/>
      <printOptions horizontalCentered="1"/>
      <pageSetup paperSize="9" scale="80" fitToHeight="51" orientation="landscape" r:id="rId7"/>
      <headerFooter alignWithMargins="0">
        <oddHeader>&amp;R&amp;"Arial,Bold"Page &amp;P of &amp;N</oddHeader>
      </headerFooter>
    </customSheetView>
    <customSheetView guid="{334BFE7B-729F-4B5F-BBFA-FE5871D8551A}" scale="75" showGridLines="0" zeroValues="0" hiddenColumns="1" topLeftCell="B1">
      <selection activeCell="F46" sqref="F46"/>
      <pageMargins left="0.17" right="0.17" top="0.99" bottom="0.27" header="0.56999999999999995" footer="0.19"/>
      <printOptions horizontalCentered="1"/>
      <pageSetup paperSize="9" scale="80" fitToHeight="51" orientation="landscape" r:id="rId8"/>
      <headerFooter alignWithMargins="0">
        <oddHeader>&amp;R&amp;"Arial,Bold"Page &amp;P of &amp;N</oddHeader>
      </headerFooter>
    </customSheetView>
    <customSheetView guid="{F34A69E2-31EE-443F-8E78-A31E3AA3BE2B}" scale="75" showGridLines="0" zeroValues="0" hiddenColumns="1" topLeftCell="B34">
      <selection activeCell="D41" sqref="D41"/>
      <pageMargins left="0.17" right="0.17" top="0.99" bottom="0.27" header="0.56999999999999995" footer="0.19"/>
      <printOptions horizontalCentered="1"/>
      <pageSetup paperSize="9" scale="80" fitToHeight="51" orientation="landscape" r:id="rId9"/>
      <headerFooter alignWithMargins="0">
        <oddHeader>&amp;R&amp;"Arial,Bold"Page &amp;P of &amp;N</oddHeader>
      </headerFooter>
    </customSheetView>
    <customSheetView guid="{C5506FC7-8A4D-43D0-A0D5-B323816310B7}" scale="75" showGridLines="0" zeroValues="0" printArea="1" hiddenRows="1" hiddenColumns="1" topLeftCell="A22">
      <selection activeCell="J32" sqref="J32"/>
      <pageMargins left="0.17" right="0.17" top="0.99" bottom="0.27" header="0.56999999999999995" footer="0.19"/>
      <printOptions horizontalCentered="1"/>
      <pageSetup paperSize="9" scale="75" fitToHeight="51" orientation="landscape" r:id="rId10"/>
      <headerFooter alignWithMargins="0">
        <oddHeader>&amp;R&amp;"Arial,Bold"Page &amp;P of &amp;N</oddHeader>
      </headerFooter>
    </customSheetView>
    <customSheetView guid="{3E286A90-B39B-4EF7-ADAF-AD9055F4EE3F}" scale="70" showGridLines="0" zeroValues="0" printArea="1" hiddenColumns="1" topLeftCell="A24">
      <selection activeCell="C24" sqref="C24"/>
      <pageMargins left="0.25" right="0.25" top="0.75" bottom="0.5" header="0.5" footer="0.5"/>
      <printOptions horizontalCentered="1"/>
      <pageSetup paperSize="9" scale="80" fitToHeight="51" orientation="landscape" r:id="rId11"/>
      <headerFooter alignWithMargins="0">
        <oddHeader>&amp;R&amp;"Arial,Bold"Page &amp;P of &amp;N</oddHeader>
      </headerFooter>
    </customSheetView>
    <customSheetView guid="{F9C00FCC-B928-44A4-AE8D-3790B3A7FE91}" scale="70" showGridLines="0" zeroValues="0" hiddenColumns="1" topLeftCell="A2">
      <selection activeCell="C22" sqref="C22"/>
      <pageMargins left="0.25" right="0.25" top="1" bottom="0.5" header="0.5" footer="0.5"/>
      <printOptions horizontalCentered="1"/>
      <pageSetup paperSize="9" scale="75" fitToHeight="51" orientation="landscape" r:id="rId12"/>
      <headerFooter alignWithMargins="0">
        <oddHeader>&amp;R&amp;"Arial,Bold"Schedule-1b (Rev-01)
Page &amp;P of &amp;N</oddHeader>
      </headerFooter>
    </customSheetView>
    <customSheetView guid="{F9504563-F4B8-4B08-8DF4-BD6D3D1F49DF}" scale="80" showGridLines="0" zeroValues="0" hiddenColumns="1" topLeftCell="A217">
      <selection activeCell="G230" sqref="G230"/>
      <pageMargins left="0.25" right="0.25" top="1" bottom="0.5" header="0.5" footer="0.5"/>
      <printOptions horizontalCentered="1"/>
      <pageSetup paperSize="9" scale="75" fitToHeight="51" orientation="landscape" r:id="rId13"/>
      <headerFooter alignWithMargins="0">
        <oddHeader>&amp;R&amp;"Arial,Bold"Schedule-1b (Rev-01)
Page &amp;P of &amp;N</oddHeader>
      </headerFooter>
    </customSheetView>
    <customSheetView guid="{AB88AE96-2A5B-4A72-8703-28C9E47DF5A8}" scale="80" showPageBreaks="1" showGridLines="0" printArea="1" hiddenRows="1" hiddenColumns="1" view="pageBreakPreview">
      <selection activeCell="O20" sqref="O20"/>
      <pageMargins left="0.25" right="0.25" top="0.54" bottom="0.5" header="0.36" footer="0.5"/>
      <printOptions horizontalCentered="1"/>
      <pageSetup paperSize="9" scale="49" fitToHeight="11" orientation="landscape" r:id="rId14"/>
      <headerFooter alignWithMargins="0"/>
    </customSheetView>
    <customSheetView guid="{BAC42A29-45E6-4402-B726-C3D139198BC5}" scale="80" showPageBreaks="1" showGridLines="0" printArea="1" hiddenColumns="1" view="pageBreakPreview" topLeftCell="A126">
      <selection activeCell="G121" sqref="G121"/>
      <pageMargins left="0.25" right="0.25" top="0.54" bottom="0.5" header="0.36" footer="0.5"/>
      <printOptions horizontalCentered="1"/>
      <pageSetup paperSize="9" scale="49" fitToHeight="11" orientation="landscape" horizontalDpi="4294967295" verticalDpi="4294967295" r:id="rId15"/>
      <headerFooter alignWithMargins="0"/>
    </customSheetView>
    <customSheetView guid="{1D1BEC92-0584-42FC-833F-7509E5F404C5}" scale="80" showPageBreaks="1" showGridLines="0" printArea="1" hiddenColumns="1" view="pageBreakPreview" topLeftCell="A10">
      <selection activeCell="G21" sqref="G21"/>
      <pageMargins left="0.25" right="0.25" top="0.54" bottom="0.5" header="0.36" footer="0.5"/>
      <printOptions horizontalCentered="1"/>
      <pageSetup paperSize="9" scale="49" fitToHeight="11" orientation="landscape" horizontalDpi="4294967295" verticalDpi="4294967295" r:id="rId16"/>
      <headerFooter alignWithMargins="0"/>
    </customSheetView>
  </customSheetViews>
  <mergeCells count="24">
    <mergeCell ref="J17:J19"/>
    <mergeCell ref="A1:B1"/>
    <mergeCell ref="A6:B6"/>
    <mergeCell ref="A7:B7"/>
    <mergeCell ref="A5:H5"/>
    <mergeCell ref="E17:E19"/>
    <mergeCell ref="D17:D19"/>
    <mergeCell ref="C17:C19"/>
    <mergeCell ref="A17:A19"/>
    <mergeCell ref="H17:H19"/>
    <mergeCell ref="G17:G19"/>
    <mergeCell ref="F17:F19"/>
    <mergeCell ref="I17:I19"/>
    <mergeCell ref="A3:I3"/>
    <mergeCell ref="G16:I16"/>
    <mergeCell ref="G32:H32"/>
    <mergeCell ref="G31:H31"/>
    <mergeCell ref="B30:G30"/>
    <mergeCell ref="E32:F32"/>
    <mergeCell ref="B17:B19"/>
    <mergeCell ref="E31:F31"/>
    <mergeCell ref="F25:G25"/>
    <mergeCell ref="A22:H22"/>
    <mergeCell ref="B29:H29"/>
  </mergeCells>
  <phoneticPr fontId="0" type="noConversion"/>
  <conditionalFormatting sqref="G21:J21">
    <cfRule type="expression" dxfId="2" priority="504" stopIfTrue="1">
      <formula>$F21=0</formula>
    </cfRule>
  </conditionalFormatting>
  <dataValidations xWindow="1086" yWindow="407" count="2">
    <dataValidation type="list" allowBlank="1" showInputMessage="1" showErrorMessage="1" sqref="I21" xr:uid="{00000000-0002-0000-0400-000000000000}">
      <formula1>"Direct,Bought-Out"</formula1>
    </dataValidation>
    <dataValidation type="whole" operator="greaterThan" allowBlank="1" showInputMessage="1" showErrorMessage="1" error="Enter only Whole Numbers greater than zero" sqref="G21" xr:uid="{00000000-0002-0000-0400-000001000000}">
      <formula1>0</formula1>
    </dataValidation>
  </dataValidations>
  <printOptions horizontalCentered="1"/>
  <pageMargins left="0.25" right="0.25" top="0.54" bottom="0.5" header="0.36" footer="0.5"/>
  <pageSetup paperSize="9" scale="49" fitToHeight="11" orientation="landscape" horizontalDpi="4294967295" verticalDpi="4294967295" r:id="rId17"/>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FU27"/>
  <sheetViews>
    <sheetView showGridLines="0" view="pageBreakPreview" topLeftCell="A4" zoomScale="80" zoomScaleNormal="80" zoomScaleSheetLayoutView="80" workbookViewId="0">
      <selection activeCell="K21" sqref="K21"/>
    </sheetView>
  </sheetViews>
  <sheetFormatPr defaultColWidth="11.42578125" defaultRowHeight="15.75"/>
  <cols>
    <col min="1" max="1" width="9.7109375" style="485" customWidth="1"/>
    <col min="2" max="2" width="19.42578125" style="411" hidden="1" customWidth="1"/>
    <col min="3" max="3" width="11.140625" style="411" hidden="1" customWidth="1"/>
    <col min="4" max="4" width="33.140625" style="411" hidden="1" customWidth="1"/>
    <col min="5" max="5" width="15.7109375" style="411" hidden="1" customWidth="1"/>
    <col min="6" max="6" width="55.7109375" style="163" customWidth="1"/>
    <col min="7" max="7" width="13.140625" style="411" hidden="1" customWidth="1"/>
    <col min="8" max="8" width="17.28515625" style="411" hidden="1" customWidth="1"/>
    <col min="9" max="9" width="11" style="411" customWidth="1"/>
    <col min="10" max="10" width="13" style="411" customWidth="1"/>
    <col min="11" max="11" width="19.42578125" style="497" customWidth="1"/>
    <col min="12" max="12" width="26.42578125" style="497" customWidth="1"/>
    <col min="13" max="13" width="17.140625" style="411" hidden="1" customWidth="1"/>
    <col min="14" max="14" width="18.42578125" style="411" hidden="1" customWidth="1"/>
    <col min="15" max="15" width="12.7109375" style="411" hidden="1" customWidth="1"/>
    <col min="16" max="16" width="18.42578125" style="411" hidden="1" customWidth="1"/>
    <col min="17" max="17" width="20.7109375" style="163" hidden="1" customWidth="1"/>
    <col min="18" max="18" width="19.28515625" style="163" hidden="1" customWidth="1"/>
    <col min="19" max="40" width="11.42578125" style="163" customWidth="1"/>
    <col min="41" max="16384" width="11.42578125" style="163"/>
  </cols>
  <sheetData>
    <row r="1" spans="1:177" ht="28.5" customHeight="1">
      <c r="A1" s="1162" t="str">
        <f>Cover!B3</f>
        <v>SPEC. NO.:  CC/NT/G-COND/DOM/A02/25/01011</v>
      </c>
      <c r="B1" s="1162"/>
      <c r="C1" s="1162"/>
      <c r="D1" s="1162"/>
      <c r="E1" s="1162"/>
      <c r="F1" s="1162"/>
      <c r="G1" s="486"/>
      <c r="H1" s="486"/>
      <c r="I1" s="486"/>
      <c r="J1" s="486"/>
      <c r="K1" s="487"/>
      <c r="L1" s="487" t="s">
        <v>516</v>
      </c>
      <c r="M1" s="499"/>
      <c r="N1" s="486"/>
      <c r="O1" s="486"/>
      <c r="P1" s="486"/>
      <c r="Q1" s="710"/>
      <c r="R1" s="487" t="s">
        <v>359</v>
      </c>
    </row>
    <row r="2" spans="1:177">
      <c r="A2" s="108"/>
      <c r="B2" s="488"/>
      <c r="C2" s="488"/>
      <c r="D2" s="488"/>
      <c r="E2" s="488"/>
      <c r="F2" s="107"/>
      <c r="G2" s="107"/>
      <c r="H2" s="107"/>
      <c r="I2" s="488"/>
      <c r="J2" s="488"/>
      <c r="K2" s="107"/>
      <c r="L2" s="107"/>
      <c r="M2" s="166"/>
    </row>
    <row r="3" spans="1:177" ht="73.5" customHeight="1">
      <c r="A3" s="1115" t="str">
        <f>Cover!B2</f>
        <v>Conductor Package CD02 for supply of balance quantity of ACSR MOOSE Conductor for part of Diding – Dhalkebar – Bathnaha Transmission Line corresponding to Tower Package- TW02 associated with Arun-3 HEP in Nepal under Consultancy services to SAPDC.</v>
      </c>
      <c r="B3" s="1115"/>
      <c r="C3" s="1115"/>
      <c r="D3" s="1115"/>
      <c r="E3" s="1115"/>
      <c r="F3" s="1115"/>
      <c r="G3" s="1115"/>
      <c r="H3" s="1115"/>
      <c r="I3" s="1115"/>
      <c r="J3" s="1115"/>
      <c r="K3" s="1115"/>
      <c r="L3" s="1115"/>
      <c r="M3" s="1115"/>
      <c r="N3" s="1115"/>
      <c r="O3" s="1115"/>
      <c r="P3" s="1115"/>
      <c r="Q3" s="1115"/>
      <c r="R3" s="1115"/>
    </row>
    <row r="4" spans="1:177">
      <c r="A4" s="489"/>
      <c r="B4" s="166"/>
      <c r="C4" s="166"/>
      <c r="D4" s="166"/>
      <c r="E4" s="166"/>
      <c r="F4" s="490"/>
      <c r="G4" s="166"/>
      <c r="H4" s="166"/>
      <c r="I4" s="166"/>
      <c r="J4" s="166"/>
      <c r="K4" s="491"/>
      <c r="L4" s="491"/>
    </row>
    <row r="5" spans="1:177" s="451" customFormat="1" ht="21.75" customHeight="1">
      <c r="A5" s="1172" t="s">
        <v>113</v>
      </c>
      <c r="B5" s="1172"/>
      <c r="C5" s="1172"/>
      <c r="D5" s="1172"/>
      <c r="E5" s="1172"/>
      <c r="F5" s="1172"/>
      <c r="G5" s="1172"/>
      <c r="H5" s="1172"/>
      <c r="I5" s="1172"/>
      <c r="J5" s="1172"/>
      <c r="K5" s="1172"/>
      <c r="L5" s="1172"/>
      <c r="M5" s="1172"/>
      <c r="N5" s="1172"/>
      <c r="O5" s="1172"/>
      <c r="P5" s="1172"/>
      <c r="Q5" s="1172"/>
      <c r="R5" s="1172"/>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c r="AS5" s="183"/>
      <c r="AT5" s="183"/>
      <c r="AU5" s="183"/>
      <c r="AV5" s="183"/>
      <c r="AW5" s="183"/>
      <c r="AX5" s="183"/>
      <c r="AY5" s="183"/>
      <c r="AZ5" s="183"/>
      <c r="BA5" s="183"/>
      <c r="BB5" s="183"/>
      <c r="BC5" s="183"/>
      <c r="BD5" s="183"/>
      <c r="BE5" s="183"/>
      <c r="BF5" s="183"/>
      <c r="BG5" s="183"/>
      <c r="BH5" s="183"/>
      <c r="BI5" s="183"/>
      <c r="BJ5" s="183"/>
      <c r="BK5" s="183"/>
      <c r="BL5" s="183"/>
      <c r="BM5" s="183"/>
      <c r="BN5" s="183"/>
      <c r="BO5" s="183"/>
      <c r="BP5" s="183"/>
      <c r="BQ5" s="183"/>
      <c r="BR5" s="183"/>
      <c r="BS5" s="183"/>
      <c r="BT5" s="183"/>
      <c r="BU5" s="183"/>
      <c r="BV5" s="183"/>
      <c r="BW5" s="183"/>
      <c r="BX5" s="183"/>
      <c r="BY5" s="183"/>
      <c r="BZ5" s="183"/>
      <c r="CA5" s="183"/>
      <c r="CB5" s="183"/>
      <c r="CC5" s="183"/>
      <c r="CD5" s="183"/>
      <c r="CE5" s="183"/>
      <c r="CF5" s="183"/>
      <c r="CG5" s="183"/>
      <c r="CH5" s="183"/>
      <c r="CI5" s="183"/>
      <c r="CJ5" s="183"/>
      <c r="CK5" s="183"/>
      <c r="CL5" s="183"/>
      <c r="CM5" s="183"/>
      <c r="CN5" s="183"/>
      <c r="CO5" s="183"/>
      <c r="CP5" s="183"/>
      <c r="CQ5" s="183"/>
      <c r="CR5" s="183"/>
      <c r="CS5" s="183"/>
      <c r="CT5" s="183"/>
      <c r="CU5" s="183"/>
      <c r="CV5" s="183"/>
      <c r="CW5" s="183"/>
      <c r="CX5" s="183"/>
      <c r="CY5" s="183"/>
      <c r="CZ5" s="183"/>
      <c r="DA5" s="183"/>
      <c r="DB5" s="183"/>
      <c r="DC5" s="183"/>
      <c r="DD5" s="183"/>
      <c r="DE5" s="183"/>
      <c r="DF5" s="183"/>
      <c r="DG5" s="183"/>
      <c r="DH5" s="183"/>
      <c r="DI5" s="183"/>
      <c r="DJ5" s="183"/>
      <c r="DK5" s="183"/>
      <c r="DL5" s="183"/>
      <c r="DM5" s="183"/>
      <c r="DN5" s="183"/>
      <c r="DO5" s="183"/>
      <c r="DP5" s="183"/>
      <c r="DQ5" s="183"/>
      <c r="DR5" s="183"/>
      <c r="DS5" s="183"/>
      <c r="DT5" s="183"/>
      <c r="DU5" s="183"/>
      <c r="DV5" s="183"/>
      <c r="DW5" s="183"/>
      <c r="DX5" s="183"/>
      <c r="DY5" s="183"/>
      <c r="DZ5" s="183"/>
      <c r="EA5" s="183"/>
      <c r="EB5" s="183"/>
      <c r="EC5" s="183"/>
      <c r="ED5" s="183"/>
      <c r="EE5" s="183"/>
      <c r="EF5" s="183"/>
      <c r="EG5" s="183"/>
      <c r="EH5" s="183"/>
      <c r="EI5" s="183"/>
      <c r="EJ5" s="183"/>
      <c r="EK5" s="183"/>
      <c r="EL5" s="183"/>
      <c r="EM5" s="183"/>
      <c r="EN5" s="183"/>
      <c r="EO5" s="183"/>
      <c r="EP5" s="183"/>
      <c r="EQ5" s="183"/>
      <c r="ER5" s="183"/>
      <c r="ES5" s="183"/>
      <c r="ET5" s="183"/>
      <c r="EU5" s="183"/>
      <c r="EV5" s="183"/>
      <c r="EW5" s="183"/>
      <c r="EX5" s="183"/>
      <c r="EY5" s="183"/>
      <c r="EZ5" s="183"/>
      <c r="FA5" s="183"/>
      <c r="FB5" s="183"/>
      <c r="FC5" s="183"/>
      <c r="FD5" s="183"/>
      <c r="FE5" s="183"/>
      <c r="FF5" s="183"/>
      <c r="FG5" s="183"/>
      <c r="FH5" s="183"/>
      <c r="FI5" s="183"/>
      <c r="FJ5" s="183"/>
      <c r="FK5" s="183"/>
      <c r="FL5" s="183"/>
      <c r="FM5" s="183"/>
      <c r="FN5" s="183"/>
      <c r="FO5" s="183"/>
      <c r="FP5" s="183"/>
      <c r="FQ5" s="183"/>
      <c r="FR5" s="183"/>
      <c r="FS5" s="183"/>
      <c r="FT5" s="183"/>
      <c r="FU5" s="183"/>
    </row>
    <row r="6" spans="1:177" s="451" customFormat="1" ht="26.25" customHeight="1">
      <c r="A6" s="1170" t="str">
        <f>'Sch-1a'!A6:A6</f>
        <v>Bidder’s Name and Address (Qualified Licensee) :</v>
      </c>
      <c r="B6" s="1170"/>
      <c r="C6" s="1170"/>
      <c r="D6" s="1170"/>
      <c r="E6" s="1170"/>
      <c r="F6" s="1170"/>
      <c r="G6" s="407"/>
      <c r="H6" s="121" t="s">
        <v>20</v>
      </c>
      <c r="I6" s="411"/>
      <c r="J6" s="411"/>
      <c r="L6" s="113"/>
      <c r="M6" s="450"/>
      <c r="N6" s="450"/>
      <c r="O6" s="891" t="s">
        <v>20</v>
      </c>
      <c r="P6" s="450"/>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c r="AS6" s="183"/>
      <c r="AT6" s="183"/>
      <c r="AU6" s="183"/>
      <c r="AV6" s="183"/>
      <c r="AW6" s="183"/>
      <c r="AX6" s="183"/>
      <c r="AY6" s="183"/>
      <c r="AZ6" s="183"/>
      <c r="BA6" s="183"/>
      <c r="BB6" s="183"/>
      <c r="BC6" s="183"/>
      <c r="BD6" s="183"/>
      <c r="BE6" s="183"/>
      <c r="BF6" s="183"/>
      <c r="BG6" s="183"/>
      <c r="BH6" s="183"/>
      <c r="BI6" s="183"/>
      <c r="BJ6" s="183"/>
      <c r="BK6" s="183"/>
      <c r="BL6" s="183"/>
      <c r="BM6" s="183"/>
      <c r="BN6" s="183"/>
      <c r="BO6" s="183"/>
      <c r="BP6" s="183"/>
      <c r="BQ6" s="183"/>
      <c r="BR6" s="183"/>
      <c r="BS6" s="183"/>
      <c r="BT6" s="183"/>
      <c r="BU6" s="183"/>
      <c r="BV6" s="183"/>
      <c r="BW6" s="183"/>
      <c r="BX6" s="183"/>
      <c r="BY6" s="183"/>
      <c r="BZ6" s="183"/>
      <c r="CA6" s="183"/>
      <c r="CB6" s="183"/>
      <c r="CC6" s="183"/>
      <c r="CD6" s="183"/>
      <c r="CE6" s="183"/>
      <c r="CF6" s="183"/>
      <c r="CG6" s="183"/>
      <c r="CH6" s="183"/>
      <c r="CI6" s="183"/>
      <c r="CJ6" s="183"/>
      <c r="CK6" s="183"/>
      <c r="CL6" s="183"/>
      <c r="CM6" s="183"/>
      <c r="CN6" s="183"/>
      <c r="CO6" s="183"/>
      <c r="CP6" s="183"/>
      <c r="CQ6" s="183"/>
      <c r="CR6" s="183"/>
      <c r="CS6" s="183"/>
      <c r="CT6" s="183"/>
      <c r="CU6" s="183"/>
      <c r="CV6" s="183"/>
      <c r="CW6" s="183"/>
      <c r="CX6" s="183"/>
      <c r="CY6" s="183"/>
      <c r="CZ6" s="183"/>
      <c r="DA6" s="183"/>
      <c r="DB6" s="183"/>
      <c r="DC6" s="183"/>
      <c r="DD6" s="183"/>
      <c r="DE6" s="183"/>
      <c r="DF6" s="183"/>
      <c r="DG6" s="183"/>
      <c r="DH6" s="183"/>
      <c r="DI6" s="183"/>
      <c r="DJ6" s="183"/>
      <c r="DK6" s="183"/>
      <c r="DL6" s="183"/>
      <c r="DM6" s="183"/>
      <c r="DN6" s="183"/>
      <c r="DO6" s="183"/>
      <c r="DP6" s="183"/>
      <c r="DQ6" s="183"/>
      <c r="DR6" s="183"/>
      <c r="DS6" s="183"/>
      <c r="DT6" s="183"/>
      <c r="DU6" s="183"/>
      <c r="DV6" s="183"/>
      <c r="DW6" s="183"/>
      <c r="DX6" s="183"/>
      <c r="DY6" s="183"/>
      <c r="DZ6" s="183"/>
      <c r="EA6" s="183"/>
      <c r="EB6" s="183"/>
      <c r="EC6" s="183"/>
      <c r="ED6" s="183"/>
      <c r="EE6" s="183"/>
      <c r="EF6" s="183"/>
      <c r="EG6" s="183"/>
      <c r="EH6" s="183"/>
      <c r="EI6" s="183"/>
      <c r="EJ6" s="183"/>
      <c r="EK6" s="183"/>
      <c r="EL6" s="183"/>
      <c r="EM6" s="183"/>
      <c r="EN6" s="183"/>
      <c r="EO6" s="183"/>
      <c r="EP6" s="183"/>
      <c r="EQ6" s="183"/>
      <c r="ER6" s="183"/>
      <c r="ES6" s="183"/>
      <c r="ET6" s="183"/>
      <c r="EU6" s="183"/>
      <c r="EV6" s="183"/>
      <c r="EW6" s="183"/>
      <c r="EX6" s="183"/>
      <c r="EY6" s="183"/>
      <c r="EZ6" s="183"/>
      <c r="FA6" s="183"/>
      <c r="FB6" s="183"/>
      <c r="FC6" s="183"/>
      <c r="FD6" s="183"/>
      <c r="FE6" s="183"/>
      <c r="FF6" s="183"/>
      <c r="FG6" s="183"/>
      <c r="FH6" s="183"/>
      <c r="FI6" s="183"/>
      <c r="FJ6" s="183"/>
      <c r="FK6" s="183"/>
      <c r="FL6" s="183"/>
      <c r="FM6" s="183"/>
      <c r="FN6" s="183"/>
      <c r="FO6" s="183"/>
      <c r="FP6" s="183"/>
      <c r="FQ6" s="183"/>
      <c r="FR6" s="183"/>
      <c r="FS6" s="183"/>
      <c r="FT6" s="183"/>
      <c r="FU6" s="183"/>
    </row>
    <row r="7" spans="1:177" s="451" customFormat="1">
      <c r="A7" s="1171">
        <f>'Sch-1b '!A7:B7</f>
        <v>0</v>
      </c>
      <c r="B7" s="1171"/>
      <c r="C7" s="1171"/>
      <c r="D7" s="1171"/>
      <c r="E7" s="1171"/>
      <c r="F7" s="1171"/>
      <c r="G7" s="407"/>
      <c r="H7" s="124" t="s">
        <v>21</v>
      </c>
      <c r="I7" s="407"/>
      <c r="J7" s="407"/>
      <c r="K7" s="111" t="s">
        <v>20</v>
      </c>
      <c r="L7" s="113"/>
      <c r="M7" s="450"/>
      <c r="N7" s="450"/>
      <c r="O7" s="892" t="s">
        <v>21</v>
      </c>
      <c r="P7" s="450"/>
      <c r="Q7" s="183"/>
      <c r="R7" s="183"/>
      <c r="S7" s="183"/>
      <c r="T7" s="183"/>
      <c r="U7" s="183"/>
      <c r="V7" s="183"/>
      <c r="W7" s="183"/>
      <c r="X7" s="183"/>
      <c r="Y7" s="183"/>
      <c r="Z7" s="183"/>
      <c r="AA7" s="183"/>
      <c r="AB7" s="183"/>
      <c r="AC7" s="183"/>
      <c r="AD7" s="183"/>
      <c r="AE7" s="183"/>
      <c r="AF7" s="183"/>
      <c r="AG7" s="183"/>
      <c r="AH7" s="183"/>
      <c r="AI7" s="183"/>
      <c r="AJ7" s="183"/>
      <c r="AK7" s="183"/>
      <c r="AL7" s="183"/>
      <c r="AM7" s="183"/>
      <c r="AN7" s="183"/>
      <c r="AO7" s="183"/>
      <c r="AP7" s="183"/>
      <c r="AQ7" s="183"/>
      <c r="AR7" s="183"/>
      <c r="AS7" s="183"/>
      <c r="AT7" s="183"/>
      <c r="AU7" s="183"/>
      <c r="AV7" s="183"/>
      <c r="AW7" s="183"/>
      <c r="AX7" s="183"/>
      <c r="AY7" s="183"/>
      <c r="AZ7" s="183"/>
      <c r="BA7" s="183"/>
      <c r="BB7" s="183"/>
      <c r="BC7" s="183"/>
      <c r="BD7" s="183"/>
      <c r="BE7" s="183"/>
      <c r="BF7" s="183"/>
      <c r="BG7" s="183"/>
      <c r="BH7" s="183"/>
      <c r="BI7" s="183"/>
      <c r="BJ7" s="183"/>
      <c r="BK7" s="183"/>
      <c r="BL7" s="183"/>
      <c r="BM7" s="183"/>
      <c r="BN7" s="183"/>
      <c r="BO7" s="183"/>
      <c r="BP7" s="183"/>
      <c r="BQ7" s="183"/>
      <c r="BR7" s="183"/>
      <c r="BS7" s="183"/>
      <c r="BT7" s="183"/>
      <c r="BU7" s="183"/>
      <c r="BV7" s="183"/>
      <c r="BW7" s="183"/>
      <c r="BX7" s="183"/>
      <c r="BY7" s="183"/>
      <c r="BZ7" s="183"/>
      <c r="CA7" s="183"/>
      <c r="CB7" s="183"/>
      <c r="CC7" s="183"/>
      <c r="CD7" s="183"/>
      <c r="CE7" s="183"/>
      <c r="CF7" s="183"/>
      <c r="CG7" s="183"/>
      <c r="CH7" s="183"/>
      <c r="CI7" s="183"/>
      <c r="CJ7" s="183"/>
      <c r="CK7" s="183"/>
      <c r="CL7" s="183"/>
      <c r="CM7" s="183"/>
      <c r="CN7" s="183"/>
      <c r="CO7" s="183"/>
      <c r="CP7" s="183"/>
      <c r="CQ7" s="183"/>
      <c r="CR7" s="183"/>
      <c r="CS7" s="183"/>
      <c r="CT7" s="183"/>
      <c r="CU7" s="183"/>
      <c r="CV7" s="183"/>
      <c r="CW7" s="183"/>
      <c r="CX7" s="183"/>
      <c r="CY7" s="183"/>
      <c r="CZ7" s="183"/>
      <c r="DA7" s="183"/>
      <c r="DB7" s="183"/>
      <c r="DC7" s="183"/>
      <c r="DD7" s="183"/>
      <c r="DE7" s="183"/>
      <c r="DF7" s="183"/>
      <c r="DG7" s="183"/>
      <c r="DH7" s="183"/>
      <c r="DI7" s="183"/>
      <c r="DJ7" s="183"/>
      <c r="DK7" s="183"/>
      <c r="DL7" s="183"/>
      <c r="DM7" s="183"/>
      <c r="DN7" s="183"/>
      <c r="DO7" s="183"/>
      <c r="DP7" s="183"/>
      <c r="DQ7" s="183"/>
      <c r="DR7" s="183"/>
      <c r="DS7" s="183"/>
      <c r="DT7" s="183"/>
      <c r="DU7" s="183"/>
      <c r="DV7" s="183"/>
      <c r="DW7" s="183"/>
      <c r="DX7" s="183"/>
      <c r="DY7" s="183"/>
      <c r="DZ7" s="183"/>
      <c r="EA7" s="183"/>
      <c r="EB7" s="183"/>
      <c r="EC7" s="183"/>
      <c r="ED7" s="183"/>
      <c r="EE7" s="183"/>
      <c r="EF7" s="183"/>
      <c r="EG7" s="183"/>
      <c r="EH7" s="183"/>
      <c r="EI7" s="183"/>
      <c r="EJ7" s="183"/>
      <c r="EK7" s="183"/>
      <c r="EL7" s="183"/>
      <c r="EM7" s="183"/>
      <c r="EN7" s="183"/>
      <c r="EO7" s="183"/>
      <c r="EP7" s="183"/>
      <c r="EQ7" s="183"/>
      <c r="ER7" s="183"/>
      <c r="ES7" s="183"/>
      <c r="ET7" s="183"/>
      <c r="EU7" s="183"/>
      <c r="EV7" s="183"/>
      <c r="EW7" s="183"/>
      <c r="EX7" s="183"/>
      <c r="EY7" s="183"/>
      <c r="EZ7" s="183"/>
      <c r="FA7" s="183"/>
      <c r="FB7" s="183"/>
      <c r="FC7" s="183"/>
      <c r="FD7" s="183"/>
      <c r="FE7" s="183"/>
      <c r="FF7" s="183"/>
      <c r="FG7" s="183"/>
      <c r="FH7" s="183"/>
      <c r="FI7" s="183"/>
      <c r="FJ7" s="183"/>
      <c r="FK7" s="183"/>
      <c r="FL7" s="183"/>
      <c r="FM7" s="183"/>
      <c r="FN7" s="183"/>
      <c r="FO7" s="183"/>
      <c r="FP7" s="183"/>
      <c r="FQ7" s="183"/>
      <c r="FR7" s="183"/>
      <c r="FS7" s="183"/>
      <c r="FT7" s="183"/>
      <c r="FU7" s="183"/>
    </row>
    <row r="8" spans="1:177" s="451" customFormat="1">
      <c r="A8" s="125"/>
      <c r="B8" s="122"/>
      <c r="C8" s="1169"/>
      <c r="D8" s="1169"/>
      <c r="E8" s="1169"/>
      <c r="F8" s="1169"/>
      <c r="G8" s="407"/>
      <c r="H8" s="124" t="s">
        <v>115</v>
      </c>
      <c r="I8" s="407"/>
      <c r="J8" s="407"/>
      <c r="K8" s="117" t="s">
        <v>21</v>
      </c>
      <c r="L8" s="113"/>
      <c r="M8" s="450"/>
      <c r="N8" s="450"/>
      <c r="O8" s="892" t="s">
        <v>115</v>
      </c>
      <c r="P8" s="450"/>
      <c r="Q8" s="183"/>
      <c r="R8" s="183"/>
      <c r="S8" s="183"/>
      <c r="T8" s="183"/>
      <c r="U8" s="183"/>
      <c r="V8" s="183"/>
      <c r="W8" s="183"/>
      <c r="X8" s="183"/>
      <c r="Y8" s="183"/>
      <c r="Z8" s="183"/>
      <c r="AA8" s="183"/>
      <c r="AB8" s="183"/>
      <c r="AC8" s="183"/>
      <c r="AD8" s="183"/>
      <c r="AE8" s="183"/>
      <c r="AF8" s="183"/>
      <c r="AG8" s="183"/>
      <c r="AH8" s="183"/>
      <c r="AI8" s="183"/>
      <c r="AJ8" s="183"/>
      <c r="AK8" s="183"/>
      <c r="AL8" s="183"/>
      <c r="AM8" s="183"/>
      <c r="AN8" s="183"/>
      <c r="AO8" s="183"/>
      <c r="AP8" s="183"/>
      <c r="AQ8" s="183"/>
      <c r="AR8" s="183"/>
      <c r="AS8" s="183"/>
      <c r="AT8" s="183"/>
      <c r="AU8" s="183"/>
      <c r="AV8" s="183"/>
      <c r="AW8" s="183"/>
      <c r="AX8" s="183"/>
      <c r="AY8" s="183"/>
      <c r="AZ8" s="183"/>
      <c r="BA8" s="183"/>
      <c r="BB8" s="183"/>
      <c r="BC8" s="183"/>
      <c r="BD8" s="183"/>
      <c r="BE8" s="183"/>
      <c r="BF8" s="183"/>
      <c r="BG8" s="183"/>
      <c r="BH8" s="183"/>
      <c r="BI8" s="183"/>
      <c r="BJ8" s="183"/>
      <c r="BK8" s="183"/>
      <c r="BL8" s="183"/>
      <c r="BM8" s="183"/>
      <c r="BN8" s="183"/>
      <c r="BO8" s="183"/>
      <c r="BP8" s="183"/>
      <c r="BQ8" s="183"/>
      <c r="BR8" s="183"/>
      <c r="BS8" s="183"/>
      <c r="BT8" s="183"/>
      <c r="BU8" s="183"/>
      <c r="BV8" s="183"/>
      <c r="BW8" s="183"/>
      <c r="BX8" s="183"/>
      <c r="BY8" s="183"/>
      <c r="BZ8" s="183"/>
      <c r="CA8" s="183"/>
      <c r="CB8" s="183"/>
      <c r="CC8" s="183"/>
      <c r="CD8" s="183"/>
      <c r="CE8" s="183"/>
      <c r="CF8" s="183"/>
      <c r="CG8" s="183"/>
      <c r="CH8" s="183"/>
      <c r="CI8" s="183"/>
      <c r="CJ8" s="183"/>
      <c r="CK8" s="183"/>
      <c r="CL8" s="183"/>
      <c r="CM8" s="183"/>
      <c r="CN8" s="183"/>
      <c r="CO8" s="183"/>
      <c r="CP8" s="183"/>
      <c r="CQ8" s="183"/>
      <c r="CR8" s="183"/>
      <c r="CS8" s="183"/>
      <c r="CT8" s="183"/>
      <c r="CU8" s="183"/>
      <c r="CV8" s="183"/>
      <c r="CW8" s="183"/>
      <c r="CX8" s="183"/>
      <c r="CY8" s="183"/>
      <c r="CZ8" s="183"/>
      <c r="DA8" s="183"/>
      <c r="DB8" s="183"/>
      <c r="DC8" s="183"/>
      <c r="DD8" s="183"/>
      <c r="DE8" s="183"/>
      <c r="DF8" s="183"/>
      <c r="DG8" s="183"/>
      <c r="DH8" s="183"/>
      <c r="DI8" s="183"/>
      <c r="DJ8" s="183"/>
      <c r="DK8" s="183"/>
      <c r="DL8" s="183"/>
      <c r="DM8" s="183"/>
      <c r="DN8" s="183"/>
      <c r="DO8" s="183"/>
      <c r="DP8" s="183"/>
      <c r="DQ8" s="183"/>
      <c r="DR8" s="183"/>
      <c r="DS8" s="183"/>
      <c r="DT8" s="183"/>
      <c r="DU8" s="183"/>
      <c r="DV8" s="183"/>
      <c r="DW8" s="183"/>
      <c r="DX8" s="183"/>
      <c r="DY8" s="183"/>
      <c r="DZ8" s="183"/>
      <c r="EA8" s="183"/>
      <c r="EB8" s="183"/>
      <c r="EC8" s="183"/>
      <c r="ED8" s="183"/>
      <c r="EE8" s="183"/>
      <c r="EF8" s="183"/>
      <c r="EG8" s="183"/>
      <c r="EH8" s="183"/>
      <c r="EI8" s="183"/>
      <c r="EJ8" s="183"/>
      <c r="EK8" s="183"/>
      <c r="EL8" s="183"/>
      <c r="EM8" s="183"/>
      <c r="EN8" s="183"/>
      <c r="EO8" s="183"/>
      <c r="EP8" s="183"/>
      <c r="EQ8" s="183"/>
      <c r="ER8" s="183"/>
      <c r="ES8" s="183"/>
      <c r="ET8" s="183"/>
      <c r="EU8" s="183"/>
      <c r="EV8" s="183"/>
      <c r="EW8" s="183"/>
      <c r="EX8" s="183"/>
      <c r="EY8" s="183"/>
      <c r="EZ8" s="183"/>
      <c r="FA8" s="183"/>
      <c r="FB8" s="183"/>
      <c r="FC8" s="183"/>
      <c r="FD8" s="183"/>
      <c r="FE8" s="183"/>
      <c r="FF8" s="183"/>
      <c r="FG8" s="183"/>
      <c r="FH8" s="183"/>
      <c r="FI8" s="183"/>
      <c r="FJ8" s="183"/>
      <c r="FK8" s="183"/>
      <c r="FL8" s="183"/>
      <c r="FM8" s="183"/>
      <c r="FN8" s="183"/>
      <c r="FO8" s="183"/>
      <c r="FP8" s="183"/>
      <c r="FQ8" s="183"/>
      <c r="FR8" s="183"/>
      <c r="FS8" s="183"/>
      <c r="FT8" s="183"/>
      <c r="FU8" s="183"/>
    </row>
    <row r="9" spans="1:177" s="451" customFormat="1">
      <c r="A9" s="125" t="s">
        <v>114</v>
      </c>
      <c r="B9" s="122"/>
      <c r="C9" s="1169">
        <f>'Sch-1a'!B9:B9</f>
        <v>0</v>
      </c>
      <c r="D9" s="1169"/>
      <c r="E9" s="1169"/>
      <c r="F9" s="1169"/>
      <c r="G9" s="407"/>
      <c r="H9" s="124" t="s">
        <v>22</v>
      </c>
      <c r="I9" s="407"/>
      <c r="J9" s="407"/>
      <c r="K9" s="117" t="s">
        <v>115</v>
      </c>
      <c r="L9" s="113"/>
      <c r="M9" s="450"/>
      <c r="N9" s="450"/>
      <c r="O9" s="892" t="s">
        <v>22</v>
      </c>
      <c r="P9" s="450"/>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83"/>
      <c r="AR9" s="183"/>
      <c r="AS9" s="183"/>
      <c r="AT9" s="183"/>
      <c r="AU9" s="183"/>
      <c r="AV9" s="183"/>
      <c r="AW9" s="183"/>
      <c r="AX9" s="183"/>
      <c r="AY9" s="183"/>
      <c r="AZ9" s="183"/>
      <c r="BA9" s="183"/>
      <c r="BB9" s="183"/>
      <c r="BC9" s="183"/>
      <c r="BD9" s="183"/>
      <c r="BE9" s="183"/>
      <c r="BF9" s="183"/>
      <c r="BG9" s="183"/>
      <c r="BH9" s="183"/>
      <c r="BI9" s="183"/>
      <c r="BJ9" s="183"/>
      <c r="BK9" s="183"/>
      <c r="BL9" s="183"/>
      <c r="BM9" s="183"/>
      <c r="BN9" s="183"/>
      <c r="BO9" s="183"/>
      <c r="BP9" s="183"/>
      <c r="BQ9" s="183"/>
      <c r="BR9" s="183"/>
      <c r="BS9" s="183"/>
      <c r="BT9" s="183"/>
      <c r="BU9" s="183"/>
      <c r="BV9" s="183"/>
      <c r="BW9" s="183"/>
      <c r="BX9" s="183"/>
      <c r="BY9" s="183"/>
      <c r="BZ9" s="183"/>
      <c r="CA9" s="183"/>
      <c r="CB9" s="183"/>
      <c r="CC9" s="183"/>
      <c r="CD9" s="183"/>
      <c r="CE9" s="183"/>
      <c r="CF9" s="183"/>
      <c r="CG9" s="183"/>
      <c r="CH9" s="183"/>
      <c r="CI9" s="183"/>
      <c r="CJ9" s="183"/>
      <c r="CK9" s="183"/>
      <c r="CL9" s="183"/>
      <c r="CM9" s="183"/>
      <c r="CN9" s="183"/>
      <c r="CO9" s="183"/>
      <c r="CP9" s="183"/>
      <c r="CQ9" s="183"/>
      <c r="CR9" s="183"/>
      <c r="CS9" s="183"/>
      <c r="CT9" s="183"/>
      <c r="CU9" s="183"/>
      <c r="CV9" s="183"/>
      <c r="CW9" s="183"/>
      <c r="CX9" s="183"/>
      <c r="CY9" s="183"/>
      <c r="CZ9" s="183"/>
      <c r="DA9" s="183"/>
      <c r="DB9" s="183"/>
      <c r="DC9" s="183"/>
      <c r="DD9" s="183"/>
      <c r="DE9" s="183"/>
      <c r="DF9" s="183"/>
      <c r="DG9" s="183"/>
      <c r="DH9" s="183"/>
      <c r="DI9" s="183"/>
      <c r="DJ9" s="183"/>
      <c r="DK9" s="183"/>
      <c r="DL9" s="183"/>
      <c r="DM9" s="183"/>
      <c r="DN9" s="183"/>
      <c r="DO9" s="183"/>
      <c r="DP9" s="183"/>
      <c r="DQ9" s="183"/>
      <c r="DR9" s="183"/>
      <c r="DS9" s="183"/>
      <c r="DT9" s="183"/>
      <c r="DU9" s="183"/>
      <c r="DV9" s="183"/>
      <c r="DW9" s="183"/>
      <c r="DX9" s="183"/>
      <c r="DY9" s="183"/>
      <c r="DZ9" s="183"/>
      <c r="EA9" s="183"/>
      <c r="EB9" s="183"/>
      <c r="EC9" s="183"/>
      <c r="ED9" s="183"/>
      <c r="EE9" s="183"/>
      <c r="EF9" s="183"/>
      <c r="EG9" s="183"/>
      <c r="EH9" s="183"/>
      <c r="EI9" s="183"/>
      <c r="EJ9" s="183"/>
      <c r="EK9" s="183"/>
      <c r="EL9" s="183"/>
      <c r="EM9" s="183"/>
      <c r="EN9" s="183"/>
      <c r="EO9" s="183"/>
      <c r="EP9" s="183"/>
      <c r="EQ9" s="183"/>
      <c r="ER9" s="183"/>
      <c r="ES9" s="183"/>
      <c r="ET9" s="183"/>
      <c r="EU9" s="183"/>
      <c r="EV9" s="183"/>
      <c r="EW9" s="183"/>
      <c r="EX9" s="183"/>
      <c r="EY9" s="183"/>
      <c r="EZ9" s="183"/>
      <c r="FA9" s="183"/>
      <c r="FB9" s="183"/>
      <c r="FC9" s="183"/>
      <c r="FD9" s="183"/>
      <c r="FE9" s="183"/>
      <c r="FF9" s="183"/>
      <c r="FG9" s="183"/>
      <c r="FH9" s="183"/>
      <c r="FI9" s="183"/>
      <c r="FJ9" s="183"/>
      <c r="FK9" s="183"/>
      <c r="FL9" s="183"/>
      <c r="FM9" s="183"/>
      <c r="FN9" s="183"/>
      <c r="FO9" s="183"/>
      <c r="FP9" s="183"/>
      <c r="FQ9" s="183"/>
      <c r="FR9" s="183"/>
      <c r="FS9" s="183"/>
      <c r="FT9" s="183"/>
      <c r="FU9" s="183"/>
    </row>
    <row r="10" spans="1:177" s="451" customFormat="1">
      <c r="A10" s="492"/>
      <c r="B10" s="493"/>
      <c r="C10" s="1169">
        <f>'Sch-1a'!B10:B10</f>
        <v>0</v>
      </c>
      <c r="D10" s="1169"/>
      <c r="E10" s="1169"/>
      <c r="F10" s="1169"/>
      <c r="G10" s="407"/>
      <c r="H10" s="124" t="s">
        <v>116</v>
      </c>
      <c r="I10" s="407"/>
      <c r="J10" s="407"/>
      <c r="K10" s="117" t="s">
        <v>22</v>
      </c>
      <c r="L10" s="113"/>
      <c r="M10" s="450"/>
      <c r="N10" s="450"/>
      <c r="O10" s="892" t="s">
        <v>116</v>
      </c>
      <c r="P10" s="450"/>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3"/>
      <c r="AR10" s="183"/>
      <c r="AS10" s="183"/>
      <c r="AT10" s="183"/>
      <c r="AU10" s="183"/>
      <c r="AV10" s="183"/>
      <c r="AW10" s="183"/>
      <c r="AX10" s="183"/>
      <c r="AY10" s="183"/>
      <c r="AZ10" s="183"/>
      <c r="BA10" s="183"/>
      <c r="BB10" s="183"/>
      <c r="BC10" s="183"/>
      <c r="BD10" s="183"/>
      <c r="BE10" s="183"/>
      <c r="BF10" s="183"/>
      <c r="BG10" s="183"/>
      <c r="BH10" s="183"/>
      <c r="BI10" s="183"/>
      <c r="BJ10" s="183"/>
      <c r="BK10" s="183"/>
      <c r="BL10" s="183"/>
      <c r="BM10" s="183"/>
      <c r="BN10" s="183"/>
      <c r="BO10" s="183"/>
      <c r="BP10" s="183"/>
      <c r="BQ10" s="183"/>
      <c r="BR10" s="183"/>
      <c r="BS10" s="183"/>
      <c r="BT10" s="183"/>
      <c r="BU10" s="183"/>
      <c r="BV10" s="183"/>
      <c r="BW10" s="183"/>
      <c r="BX10" s="183"/>
      <c r="BY10" s="183"/>
      <c r="BZ10" s="183"/>
      <c r="CA10" s="183"/>
      <c r="CB10" s="183"/>
      <c r="CC10" s="183"/>
      <c r="CD10" s="183"/>
      <c r="CE10" s="183"/>
      <c r="CF10" s="183"/>
      <c r="CG10" s="183"/>
      <c r="CH10" s="183"/>
      <c r="CI10" s="183"/>
      <c r="CJ10" s="183"/>
      <c r="CK10" s="183"/>
      <c r="CL10" s="183"/>
      <c r="CM10" s="183"/>
      <c r="CN10" s="183"/>
      <c r="CO10" s="183"/>
      <c r="CP10" s="183"/>
      <c r="CQ10" s="183"/>
      <c r="CR10" s="183"/>
      <c r="CS10" s="183"/>
      <c r="CT10" s="183"/>
      <c r="CU10" s="183"/>
      <c r="CV10" s="183"/>
      <c r="CW10" s="183"/>
      <c r="CX10" s="183"/>
      <c r="CY10" s="183"/>
      <c r="CZ10" s="183"/>
      <c r="DA10" s="183"/>
      <c r="DB10" s="183"/>
      <c r="DC10" s="183"/>
      <c r="DD10" s="183"/>
      <c r="DE10" s="183"/>
      <c r="DF10" s="183"/>
      <c r="DG10" s="183"/>
      <c r="DH10" s="183"/>
      <c r="DI10" s="183"/>
      <c r="DJ10" s="183"/>
      <c r="DK10" s="183"/>
      <c r="DL10" s="183"/>
      <c r="DM10" s="183"/>
      <c r="DN10" s="183"/>
      <c r="DO10" s="183"/>
      <c r="DP10" s="183"/>
      <c r="DQ10" s="183"/>
      <c r="DR10" s="183"/>
      <c r="DS10" s="183"/>
      <c r="DT10" s="183"/>
      <c r="DU10" s="183"/>
      <c r="DV10" s="183"/>
      <c r="DW10" s="183"/>
      <c r="DX10" s="183"/>
      <c r="DY10" s="183"/>
      <c r="DZ10" s="183"/>
      <c r="EA10" s="183"/>
      <c r="EB10" s="183"/>
      <c r="EC10" s="183"/>
      <c r="ED10" s="183"/>
      <c r="EE10" s="183"/>
      <c r="EF10" s="183"/>
      <c r="EG10" s="183"/>
      <c r="EH10" s="183"/>
      <c r="EI10" s="183"/>
      <c r="EJ10" s="183"/>
      <c r="EK10" s="183"/>
      <c r="EL10" s="183"/>
      <c r="EM10" s="183"/>
      <c r="EN10" s="183"/>
      <c r="EO10" s="183"/>
      <c r="EP10" s="183"/>
      <c r="EQ10" s="183"/>
      <c r="ER10" s="183"/>
      <c r="ES10" s="183"/>
      <c r="ET10" s="183"/>
      <c r="EU10" s="183"/>
      <c r="EV10" s="183"/>
      <c r="EW10" s="183"/>
      <c r="EX10" s="183"/>
      <c r="EY10" s="183"/>
      <c r="EZ10" s="183"/>
      <c r="FA10" s="183"/>
      <c r="FB10" s="183"/>
      <c r="FC10" s="183"/>
      <c r="FD10" s="183"/>
      <c r="FE10" s="183"/>
      <c r="FF10" s="183"/>
      <c r="FG10" s="183"/>
      <c r="FH10" s="183"/>
      <c r="FI10" s="183"/>
      <c r="FJ10" s="183"/>
      <c r="FK10" s="183"/>
      <c r="FL10" s="183"/>
      <c r="FM10" s="183"/>
      <c r="FN10" s="183"/>
      <c r="FO10" s="183"/>
      <c r="FP10" s="183"/>
      <c r="FQ10" s="183"/>
      <c r="FR10" s="183"/>
      <c r="FS10" s="183"/>
      <c r="FT10" s="183"/>
      <c r="FU10" s="183"/>
    </row>
    <row r="11" spans="1:177" s="451" customFormat="1">
      <c r="A11" s="492"/>
      <c r="B11" s="493"/>
      <c r="C11" s="1169">
        <f>'Sch-1a'!B11:B11</f>
        <v>0</v>
      </c>
      <c r="D11" s="1169"/>
      <c r="E11" s="1169"/>
      <c r="F11" s="1169"/>
      <c r="G11" s="407"/>
      <c r="H11" s="124" t="s">
        <v>117</v>
      </c>
      <c r="I11" s="407"/>
      <c r="J11" s="407"/>
      <c r="K11" s="117" t="s">
        <v>116</v>
      </c>
      <c r="L11" s="113"/>
      <c r="M11" s="450"/>
      <c r="N11" s="450"/>
      <c r="O11" s="892" t="s">
        <v>117</v>
      </c>
      <c r="P11" s="450"/>
      <c r="Q11" s="183"/>
      <c r="R11" s="183"/>
      <c r="S11" s="183"/>
      <c r="T11" s="183"/>
      <c r="U11" s="183"/>
      <c r="V11" s="183"/>
      <c r="W11" s="183"/>
      <c r="X11" s="183"/>
      <c r="Y11" s="183"/>
      <c r="Z11" s="183"/>
      <c r="AA11" s="183"/>
      <c r="AB11" s="183"/>
      <c r="AC11" s="183"/>
      <c r="AD11" s="183"/>
      <c r="AE11" s="183"/>
      <c r="AF11" s="183"/>
      <c r="AG11" s="183"/>
      <c r="AH11" s="183"/>
      <c r="AI11" s="183"/>
      <c r="AJ11" s="183"/>
      <c r="AK11" s="183"/>
      <c r="AL11" s="183"/>
      <c r="AM11" s="183"/>
      <c r="AN11" s="183"/>
      <c r="AO11" s="183"/>
      <c r="AP11" s="183"/>
      <c r="AQ11" s="183"/>
      <c r="AR11" s="183"/>
      <c r="AS11" s="183"/>
      <c r="AT11" s="183"/>
      <c r="AU11" s="183"/>
      <c r="AV11" s="183"/>
      <c r="AW11" s="183"/>
      <c r="AX11" s="183"/>
      <c r="AY11" s="183"/>
      <c r="AZ11" s="183"/>
      <c r="BA11" s="183"/>
      <c r="BB11" s="183"/>
      <c r="BC11" s="183"/>
      <c r="BD11" s="183"/>
      <c r="BE11" s="183"/>
      <c r="BF11" s="183"/>
      <c r="BG11" s="183"/>
      <c r="BH11" s="183"/>
      <c r="BI11" s="183"/>
      <c r="BJ11" s="183"/>
      <c r="BK11" s="183"/>
      <c r="BL11" s="183"/>
      <c r="BM11" s="183"/>
      <c r="BN11" s="183"/>
      <c r="BO11" s="183"/>
      <c r="BP11" s="183"/>
      <c r="BQ11" s="183"/>
      <c r="BR11" s="183"/>
      <c r="BS11" s="183"/>
      <c r="BT11" s="183"/>
      <c r="BU11" s="183"/>
      <c r="BV11" s="183"/>
      <c r="BW11" s="183"/>
      <c r="BX11" s="183"/>
      <c r="BY11" s="183"/>
      <c r="BZ11" s="183"/>
      <c r="CA11" s="183"/>
      <c r="CB11" s="183"/>
      <c r="CC11" s="183"/>
      <c r="CD11" s="183"/>
      <c r="CE11" s="183"/>
      <c r="CF11" s="183"/>
      <c r="CG11" s="183"/>
      <c r="CH11" s="183"/>
      <c r="CI11" s="183"/>
      <c r="CJ11" s="183"/>
      <c r="CK11" s="183"/>
      <c r="CL11" s="183"/>
      <c r="CM11" s="183"/>
      <c r="CN11" s="183"/>
      <c r="CO11" s="183"/>
      <c r="CP11" s="183"/>
      <c r="CQ11" s="183"/>
      <c r="CR11" s="183"/>
      <c r="CS11" s="183"/>
      <c r="CT11" s="183"/>
      <c r="CU11" s="183"/>
      <c r="CV11" s="183"/>
      <c r="CW11" s="183"/>
      <c r="CX11" s="183"/>
      <c r="CY11" s="183"/>
      <c r="CZ11" s="183"/>
      <c r="DA11" s="183"/>
      <c r="DB11" s="183"/>
      <c r="DC11" s="183"/>
      <c r="DD11" s="183"/>
      <c r="DE11" s="183"/>
      <c r="DF11" s="183"/>
      <c r="DG11" s="183"/>
      <c r="DH11" s="183"/>
      <c r="DI11" s="183"/>
      <c r="DJ11" s="183"/>
      <c r="DK11" s="183"/>
      <c r="DL11" s="183"/>
      <c r="DM11" s="183"/>
      <c r="DN11" s="183"/>
      <c r="DO11" s="183"/>
      <c r="DP11" s="183"/>
      <c r="DQ11" s="183"/>
      <c r="DR11" s="183"/>
      <c r="DS11" s="183"/>
      <c r="DT11" s="183"/>
      <c r="DU11" s="183"/>
      <c r="DV11" s="183"/>
      <c r="DW11" s="183"/>
      <c r="DX11" s="183"/>
      <c r="DY11" s="183"/>
      <c r="DZ11" s="183"/>
      <c r="EA11" s="183"/>
      <c r="EB11" s="183"/>
      <c r="EC11" s="183"/>
      <c r="ED11" s="183"/>
      <c r="EE11" s="183"/>
      <c r="EF11" s="183"/>
      <c r="EG11" s="183"/>
      <c r="EH11" s="183"/>
      <c r="EI11" s="183"/>
      <c r="EJ11" s="183"/>
      <c r="EK11" s="183"/>
      <c r="EL11" s="183"/>
      <c r="EM11" s="183"/>
      <c r="EN11" s="183"/>
      <c r="EO11" s="183"/>
      <c r="EP11" s="183"/>
      <c r="EQ11" s="183"/>
      <c r="ER11" s="183"/>
      <c r="ES11" s="183"/>
      <c r="ET11" s="183"/>
      <c r="EU11" s="183"/>
      <c r="EV11" s="183"/>
      <c r="EW11" s="183"/>
      <c r="EX11" s="183"/>
      <c r="EY11" s="183"/>
      <c r="EZ11" s="183"/>
      <c r="FA11" s="183"/>
      <c r="FB11" s="183"/>
      <c r="FC11" s="183"/>
      <c r="FD11" s="183"/>
      <c r="FE11" s="183"/>
      <c r="FF11" s="183"/>
      <c r="FG11" s="183"/>
      <c r="FH11" s="183"/>
      <c r="FI11" s="183"/>
      <c r="FJ11" s="183"/>
      <c r="FK11" s="183"/>
      <c r="FL11" s="183"/>
      <c r="FM11" s="183"/>
      <c r="FN11" s="183"/>
      <c r="FO11" s="183"/>
      <c r="FP11" s="183"/>
      <c r="FQ11" s="183"/>
      <c r="FR11" s="183"/>
      <c r="FS11" s="183"/>
      <c r="FT11" s="183"/>
      <c r="FU11" s="183"/>
    </row>
    <row r="12" spans="1:177" s="451" customFormat="1">
      <c r="A12" s="492"/>
      <c r="B12" s="493"/>
      <c r="C12" s="867" t="e">
        <f>'Sch-1a'!#REF!</f>
        <v>#REF!</v>
      </c>
      <c r="D12" s="493"/>
      <c r="E12" s="493"/>
      <c r="F12" s="1041">
        <f>'Sch-1a'!B13</f>
        <v>0</v>
      </c>
      <c r="G12" s="407"/>
      <c r="H12" s="494"/>
      <c r="I12" s="407"/>
      <c r="J12" s="407"/>
      <c r="K12" s="117" t="s">
        <v>117</v>
      </c>
      <c r="L12" s="494"/>
      <c r="M12" s="450"/>
      <c r="N12" s="450"/>
      <c r="O12" s="450"/>
      <c r="P12" s="450"/>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c r="AS12" s="183"/>
      <c r="AT12" s="183"/>
      <c r="AU12" s="183"/>
      <c r="AV12" s="183"/>
      <c r="AW12" s="183"/>
      <c r="AX12" s="183"/>
      <c r="AY12" s="183"/>
      <c r="AZ12" s="183"/>
      <c r="BA12" s="183"/>
      <c r="BB12" s="183"/>
      <c r="BC12" s="183"/>
      <c r="BD12" s="183"/>
      <c r="BE12" s="183"/>
      <c r="BF12" s="183"/>
      <c r="BG12" s="183"/>
      <c r="BH12" s="183"/>
      <c r="BI12" s="183"/>
      <c r="BJ12" s="183"/>
      <c r="BK12" s="183"/>
      <c r="BL12" s="183"/>
      <c r="BM12" s="183"/>
      <c r="BN12" s="183"/>
      <c r="BO12" s="183"/>
      <c r="BP12" s="183"/>
      <c r="BQ12" s="183"/>
      <c r="BR12" s="183"/>
      <c r="BS12" s="183"/>
      <c r="BT12" s="183"/>
      <c r="BU12" s="183"/>
      <c r="BV12" s="183"/>
      <c r="BW12" s="183"/>
      <c r="BX12" s="183"/>
      <c r="BY12" s="183"/>
      <c r="BZ12" s="183"/>
      <c r="CA12" s="183"/>
      <c r="CB12" s="183"/>
      <c r="CC12" s="183"/>
      <c r="CD12" s="183"/>
      <c r="CE12" s="183"/>
      <c r="CF12" s="183"/>
      <c r="CG12" s="183"/>
      <c r="CH12" s="183"/>
      <c r="CI12" s="183"/>
      <c r="CJ12" s="183"/>
      <c r="CK12" s="183"/>
      <c r="CL12" s="183"/>
      <c r="CM12" s="183"/>
      <c r="CN12" s="183"/>
      <c r="CO12" s="183"/>
      <c r="CP12" s="183"/>
      <c r="CQ12" s="183"/>
      <c r="CR12" s="183"/>
      <c r="CS12" s="183"/>
      <c r="CT12" s="183"/>
      <c r="CU12" s="183"/>
      <c r="CV12" s="183"/>
      <c r="CW12" s="183"/>
      <c r="CX12" s="183"/>
      <c r="CY12" s="183"/>
      <c r="CZ12" s="183"/>
      <c r="DA12" s="183"/>
      <c r="DB12" s="183"/>
      <c r="DC12" s="183"/>
      <c r="DD12" s="183"/>
      <c r="DE12" s="183"/>
      <c r="DF12" s="183"/>
      <c r="DG12" s="183"/>
      <c r="DH12" s="183"/>
      <c r="DI12" s="183"/>
      <c r="DJ12" s="183"/>
      <c r="DK12" s="183"/>
      <c r="DL12" s="183"/>
      <c r="DM12" s="183"/>
      <c r="DN12" s="183"/>
      <c r="DO12" s="183"/>
      <c r="DP12" s="183"/>
      <c r="DQ12" s="183"/>
      <c r="DR12" s="183"/>
      <c r="DS12" s="183"/>
      <c r="DT12" s="183"/>
      <c r="DU12" s="183"/>
      <c r="DV12" s="183"/>
      <c r="DW12" s="183"/>
      <c r="DX12" s="183"/>
      <c r="DY12" s="183"/>
      <c r="DZ12" s="183"/>
      <c r="EA12" s="183"/>
      <c r="EB12" s="183"/>
      <c r="EC12" s="183"/>
      <c r="ED12" s="183"/>
      <c r="EE12" s="183"/>
      <c r="EF12" s="183"/>
      <c r="EG12" s="183"/>
      <c r="EH12" s="183"/>
      <c r="EI12" s="183"/>
      <c r="EJ12" s="183"/>
      <c r="EK12" s="183"/>
      <c r="EL12" s="183"/>
      <c r="EM12" s="183"/>
      <c r="EN12" s="183"/>
      <c r="EO12" s="183"/>
      <c r="EP12" s="183"/>
      <c r="EQ12" s="183"/>
      <c r="ER12" s="183"/>
      <c r="ES12" s="183"/>
      <c r="ET12" s="183"/>
      <c r="EU12" s="183"/>
      <c r="EV12" s="183"/>
      <c r="EW12" s="183"/>
      <c r="EX12" s="183"/>
      <c r="EY12" s="183"/>
      <c r="EZ12" s="183"/>
      <c r="FA12" s="183"/>
      <c r="FB12" s="183"/>
      <c r="FC12" s="183"/>
      <c r="FD12" s="183"/>
      <c r="FE12" s="183"/>
      <c r="FF12" s="183"/>
      <c r="FG12" s="183"/>
      <c r="FH12" s="183"/>
      <c r="FI12" s="183"/>
      <c r="FJ12" s="183"/>
      <c r="FK12" s="183"/>
      <c r="FL12" s="183"/>
      <c r="FM12" s="183"/>
      <c r="FN12" s="183"/>
      <c r="FO12" s="183"/>
      <c r="FP12" s="183"/>
      <c r="FQ12" s="183"/>
      <c r="FR12" s="183"/>
      <c r="FS12" s="183"/>
      <c r="FT12" s="183"/>
      <c r="FU12" s="183"/>
    </row>
    <row r="13" spans="1:177" s="451" customFormat="1">
      <c r="A13" s="492"/>
      <c r="B13" s="493"/>
      <c r="C13" s="867" t="e">
        <f>'Sch-1a'!#REF!</f>
        <v>#REF!</v>
      </c>
      <c r="D13" s="493"/>
      <c r="E13" s="493"/>
      <c r="F13" s="447"/>
      <c r="G13" s="407"/>
      <c r="H13" s="494"/>
      <c r="I13" s="407"/>
      <c r="J13" s="407"/>
      <c r="L13" s="494"/>
      <c r="M13" s="450"/>
      <c r="N13" s="450"/>
      <c r="O13" s="450"/>
      <c r="P13" s="450"/>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c r="AS13" s="183"/>
      <c r="AT13" s="183"/>
      <c r="AU13" s="183"/>
      <c r="AV13" s="183"/>
      <c r="AW13" s="183"/>
      <c r="AX13" s="183"/>
      <c r="AY13" s="183"/>
      <c r="AZ13" s="183"/>
      <c r="BA13" s="183"/>
      <c r="BB13" s="183"/>
      <c r="BC13" s="183"/>
      <c r="BD13" s="183"/>
      <c r="BE13" s="183"/>
      <c r="BF13" s="183"/>
      <c r="BG13" s="183"/>
      <c r="BH13" s="183"/>
      <c r="BI13" s="183"/>
      <c r="BJ13" s="183"/>
      <c r="BK13" s="183"/>
      <c r="BL13" s="183"/>
      <c r="BM13" s="183"/>
      <c r="BN13" s="183"/>
      <c r="BO13" s="183"/>
      <c r="BP13" s="183"/>
      <c r="BQ13" s="183"/>
      <c r="BR13" s="183"/>
      <c r="BS13" s="183"/>
      <c r="BT13" s="183"/>
      <c r="BU13" s="183"/>
      <c r="BV13" s="183"/>
      <c r="BW13" s="183"/>
      <c r="BX13" s="183"/>
      <c r="BY13" s="183"/>
      <c r="BZ13" s="183"/>
      <c r="CA13" s="183"/>
      <c r="CB13" s="183"/>
      <c r="CC13" s="183"/>
      <c r="CD13" s="183"/>
      <c r="CE13" s="183"/>
      <c r="CF13" s="183"/>
      <c r="CG13" s="183"/>
      <c r="CH13" s="183"/>
      <c r="CI13" s="183"/>
      <c r="CJ13" s="183"/>
      <c r="CK13" s="183"/>
      <c r="CL13" s="183"/>
      <c r="CM13" s="183"/>
      <c r="CN13" s="183"/>
      <c r="CO13" s="183"/>
      <c r="CP13" s="183"/>
      <c r="CQ13" s="183"/>
      <c r="CR13" s="183"/>
      <c r="CS13" s="183"/>
      <c r="CT13" s="183"/>
      <c r="CU13" s="183"/>
      <c r="CV13" s="183"/>
      <c r="CW13" s="183"/>
      <c r="CX13" s="183"/>
      <c r="CY13" s="183"/>
      <c r="CZ13" s="183"/>
      <c r="DA13" s="183"/>
      <c r="DB13" s="183"/>
      <c r="DC13" s="183"/>
      <c r="DD13" s="183"/>
      <c r="DE13" s="183"/>
      <c r="DF13" s="183"/>
      <c r="DG13" s="183"/>
      <c r="DH13" s="183"/>
      <c r="DI13" s="183"/>
      <c r="DJ13" s="183"/>
      <c r="DK13" s="183"/>
      <c r="DL13" s="183"/>
      <c r="DM13" s="183"/>
      <c r="DN13" s="183"/>
      <c r="DO13" s="183"/>
      <c r="DP13" s="183"/>
      <c r="DQ13" s="183"/>
      <c r="DR13" s="183"/>
      <c r="DS13" s="183"/>
      <c r="DT13" s="183"/>
      <c r="DU13" s="183"/>
      <c r="DV13" s="183"/>
      <c r="DW13" s="183"/>
      <c r="DX13" s="183"/>
      <c r="DY13" s="183"/>
      <c r="DZ13" s="183"/>
      <c r="EA13" s="183"/>
      <c r="EB13" s="183"/>
      <c r="EC13" s="183"/>
      <c r="ED13" s="183"/>
      <c r="EE13" s="183"/>
      <c r="EF13" s="183"/>
      <c r="EG13" s="183"/>
      <c r="EH13" s="183"/>
      <c r="EI13" s="183"/>
      <c r="EJ13" s="183"/>
      <c r="EK13" s="183"/>
      <c r="EL13" s="183"/>
      <c r="EM13" s="183"/>
      <c r="EN13" s="183"/>
      <c r="EO13" s="183"/>
      <c r="EP13" s="183"/>
      <c r="EQ13" s="183"/>
      <c r="ER13" s="183"/>
      <c r="ES13" s="183"/>
      <c r="ET13" s="183"/>
      <c r="EU13" s="183"/>
      <c r="EV13" s="183"/>
      <c r="EW13" s="183"/>
      <c r="EX13" s="183"/>
      <c r="EY13" s="183"/>
      <c r="EZ13" s="183"/>
      <c r="FA13" s="183"/>
      <c r="FB13" s="183"/>
      <c r="FC13" s="183"/>
      <c r="FD13" s="183"/>
      <c r="FE13" s="183"/>
      <c r="FF13" s="183"/>
      <c r="FG13" s="183"/>
      <c r="FH13" s="183"/>
      <c r="FI13" s="183"/>
      <c r="FJ13" s="183"/>
      <c r="FK13" s="183"/>
      <c r="FL13" s="183"/>
      <c r="FM13" s="183"/>
      <c r="FN13" s="183"/>
      <c r="FO13" s="183"/>
      <c r="FP13" s="183"/>
      <c r="FQ13" s="183"/>
      <c r="FR13" s="183"/>
      <c r="FS13" s="183"/>
      <c r="FT13" s="183"/>
      <c r="FU13" s="183"/>
    </row>
    <row r="14" spans="1:177" s="451" customFormat="1">
      <c r="A14" s="492"/>
      <c r="B14" s="493"/>
      <c r="C14" s="493"/>
      <c r="D14" s="493"/>
      <c r="E14" s="493"/>
      <c r="F14" s="447"/>
      <c r="G14" s="407"/>
      <c r="H14" s="494"/>
      <c r="I14" s="407"/>
      <c r="J14" s="407"/>
      <c r="L14" s="494"/>
      <c r="M14" s="450"/>
      <c r="N14" s="450"/>
      <c r="O14" s="450"/>
      <c r="P14" s="450"/>
      <c r="Q14" s="183"/>
      <c r="R14" s="183"/>
      <c r="S14" s="183"/>
      <c r="T14" s="183"/>
      <c r="U14" s="183"/>
      <c r="V14" s="183"/>
      <c r="W14" s="183"/>
      <c r="X14" s="183"/>
      <c r="Y14" s="183"/>
      <c r="Z14" s="183"/>
      <c r="AA14" s="183"/>
      <c r="AB14" s="183"/>
      <c r="AC14" s="183"/>
      <c r="AD14" s="183"/>
      <c r="AE14" s="183"/>
      <c r="AF14" s="183"/>
      <c r="AG14" s="183"/>
      <c r="AH14" s="183"/>
      <c r="AI14" s="183"/>
      <c r="AJ14" s="183"/>
      <c r="AK14" s="183"/>
      <c r="AL14" s="183"/>
      <c r="AM14" s="183"/>
      <c r="AN14" s="183"/>
      <c r="AO14" s="183"/>
      <c r="AP14" s="183"/>
      <c r="AQ14" s="183"/>
      <c r="AR14" s="183"/>
      <c r="AS14" s="183"/>
      <c r="AT14" s="183"/>
      <c r="AU14" s="183"/>
      <c r="AV14" s="183"/>
      <c r="AW14" s="183"/>
      <c r="AX14" s="183"/>
      <c r="AY14" s="183"/>
      <c r="AZ14" s="183"/>
      <c r="BA14" s="183"/>
      <c r="BB14" s="183"/>
      <c r="BC14" s="183"/>
      <c r="BD14" s="183"/>
      <c r="BE14" s="183"/>
      <c r="BF14" s="183"/>
      <c r="BG14" s="183"/>
      <c r="BH14" s="183"/>
      <c r="BI14" s="183"/>
      <c r="BJ14" s="183"/>
      <c r="BK14" s="183"/>
      <c r="BL14" s="183"/>
      <c r="BM14" s="183"/>
      <c r="BN14" s="183"/>
      <c r="BO14" s="183"/>
      <c r="BP14" s="183"/>
      <c r="BQ14" s="183"/>
      <c r="BR14" s="183"/>
      <c r="BS14" s="183"/>
      <c r="BT14" s="183"/>
      <c r="BU14" s="183"/>
      <c r="BV14" s="183"/>
      <c r="BW14" s="183"/>
      <c r="BX14" s="183"/>
      <c r="BY14" s="183"/>
      <c r="BZ14" s="183"/>
      <c r="CA14" s="183"/>
      <c r="CB14" s="183"/>
      <c r="CC14" s="183"/>
      <c r="CD14" s="183"/>
      <c r="CE14" s="183"/>
      <c r="CF14" s="183"/>
      <c r="CG14" s="183"/>
      <c r="CH14" s="183"/>
      <c r="CI14" s="183"/>
      <c r="CJ14" s="183"/>
      <c r="CK14" s="183"/>
      <c r="CL14" s="183"/>
      <c r="CM14" s="183"/>
      <c r="CN14" s="183"/>
      <c r="CO14" s="183"/>
      <c r="CP14" s="183"/>
      <c r="CQ14" s="183"/>
      <c r="CR14" s="183"/>
      <c r="CS14" s="183"/>
      <c r="CT14" s="183"/>
      <c r="CU14" s="183"/>
      <c r="CV14" s="183"/>
      <c r="CW14" s="183"/>
      <c r="CX14" s="183"/>
      <c r="CY14" s="183"/>
      <c r="CZ14" s="183"/>
      <c r="DA14" s="183"/>
      <c r="DB14" s="183"/>
      <c r="DC14" s="183"/>
      <c r="DD14" s="183"/>
      <c r="DE14" s="183"/>
      <c r="DF14" s="183"/>
      <c r="DG14" s="183"/>
      <c r="DH14" s="183"/>
      <c r="DI14" s="183"/>
      <c r="DJ14" s="183"/>
      <c r="DK14" s="183"/>
      <c r="DL14" s="183"/>
      <c r="DM14" s="183"/>
      <c r="DN14" s="183"/>
      <c r="DO14" s="183"/>
      <c r="DP14" s="183"/>
      <c r="DQ14" s="183"/>
      <c r="DR14" s="183"/>
      <c r="DS14" s="183"/>
      <c r="DT14" s="183"/>
      <c r="DU14" s="183"/>
      <c r="DV14" s="183"/>
      <c r="DW14" s="183"/>
      <c r="DX14" s="183"/>
      <c r="DY14" s="183"/>
      <c r="DZ14" s="183"/>
      <c r="EA14" s="183"/>
      <c r="EB14" s="183"/>
      <c r="EC14" s="183"/>
      <c r="ED14" s="183"/>
      <c r="EE14" s="183"/>
      <c r="EF14" s="183"/>
      <c r="EG14" s="183"/>
      <c r="EH14" s="183"/>
      <c r="EI14" s="183"/>
      <c r="EJ14" s="183"/>
      <c r="EK14" s="183"/>
      <c r="EL14" s="183"/>
      <c r="EM14" s="183"/>
      <c r="EN14" s="183"/>
      <c r="EO14" s="183"/>
      <c r="EP14" s="183"/>
      <c r="EQ14" s="183"/>
      <c r="ER14" s="183"/>
      <c r="ES14" s="183"/>
      <c r="ET14" s="183"/>
      <c r="EU14" s="183"/>
      <c r="EV14" s="183"/>
      <c r="EW14" s="183"/>
      <c r="EX14" s="183"/>
      <c r="EY14" s="183"/>
      <c r="EZ14" s="183"/>
      <c r="FA14" s="183"/>
      <c r="FB14" s="183"/>
      <c r="FC14" s="183"/>
      <c r="FD14" s="183"/>
      <c r="FE14" s="183"/>
      <c r="FF14" s="183"/>
      <c r="FG14" s="183"/>
      <c r="FH14" s="183"/>
      <c r="FI14" s="183"/>
      <c r="FJ14" s="183"/>
      <c r="FK14" s="183"/>
      <c r="FL14" s="183"/>
      <c r="FM14" s="183"/>
      <c r="FN14" s="183"/>
      <c r="FO14" s="183"/>
      <c r="FP14" s="183"/>
      <c r="FQ14" s="183"/>
      <c r="FR14" s="183"/>
      <c r="FS14" s="183"/>
      <c r="FT14" s="183"/>
      <c r="FU14" s="183"/>
    </row>
    <row r="15" spans="1:177" ht="62.25" customHeight="1">
      <c r="A15" s="1173" t="s">
        <v>554</v>
      </c>
      <c r="B15" s="1173"/>
      <c r="C15" s="1173"/>
      <c r="D15" s="1173"/>
      <c r="E15" s="1173"/>
      <c r="F15" s="1173"/>
      <c r="G15" s="1173"/>
      <c r="H15" s="1173"/>
      <c r="I15" s="1173"/>
      <c r="J15" s="1173"/>
      <c r="K15" s="1173"/>
      <c r="L15" s="1173"/>
      <c r="M15" s="1173"/>
      <c r="N15" s="1173"/>
      <c r="O15" s="1173"/>
      <c r="P15" s="1173"/>
      <c r="Q15" s="1173"/>
      <c r="R15" s="1173"/>
    </row>
    <row r="16" spans="1:177" ht="22.5" customHeight="1" thickBot="1">
      <c r="A16" s="759"/>
      <c r="B16" s="759"/>
      <c r="C16" s="759"/>
      <c r="D16" s="759"/>
      <c r="E16" s="759"/>
      <c r="F16" s="759"/>
      <c r="G16" s="759"/>
      <c r="H16" s="759"/>
      <c r="I16" s="759"/>
      <c r="J16" s="759"/>
      <c r="K16" s="1154" t="s">
        <v>487</v>
      </c>
      <c r="L16" s="1154"/>
      <c r="M16" s="759"/>
      <c r="N16" s="759"/>
      <c r="O16" s="759"/>
      <c r="P16" s="759"/>
      <c r="Q16" s="1155" t="s">
        <v>405</v>
      </c>
      <c r="R16" s="1155"/>
    </row>
    <row r="17" spans="1:18" ht="90" customHeight="1">
      <c r="A17" s="1166" t="s">
        <v>6</v>
      </c>
      <c r="B17" s="1163" t="s">
        <v>339</v>
      </c>
      <c r="C17" s="1163" t="s">
        <v>340</v>
      </c>
      <c r="D17" s="1163" t="s">
        <v>341</v>
      </c>
      <c r="E17" s="1163" t="s">
        <v>342</v>
      </c>
      <c r="F17" s="1133" t="s">
        <v>15</v>
      </c>
      <c r="G17" s="1133" t="s">
        <v>16</v>
      </c>
      <c r="H17" s="1133" t="s">
        <v>0</v>
      </c>
      <c r="I17" s="1133" t="s">
        <v>5</v>
      </c>
      <c r="J17" s="1133" t="s">
        <v>35</v>
      </c>
      <c r="K17" s="1157" t="s">
        <v>486</v>
      </c>
      <c r="L17" s="1158"/>
      <c r="M17" s="1157" t="s">
        <v>406</v>
      </c>
      <c r="N17" s="1158"/>
      <c r="O17" s="1158"/>
      <c r="P17" s="1158"/>
      <c r="Q17" s="1158"/>
      <c r="R17" s="1159"/>
    </row>
    <row r="18" spans="1:18" ht="81" customHeight="1">
      <c r="A18" s="1167"/>
      <c r="B18" s="1164"/>
      <c r="C18" s="1164"/>
      <c r="D18" s="1164"/>
      <c r="E18" s="1164"/>
      <c r="F18" s="1134"/>
      <c r="G18" s="1134"/>
      <c r="H18" s="1134"/>
      <c r="I18" s="1134"/>
      <c r="J18" s="1134"/>
      <c r="K18" s="1161" t="s">
        <v>379</v>
      </c>
      <c r="L18" s="1161" t="s">
        <v>2</v>
      </c>
      <c r="M18" s="1160" t="s">
        <v>380</v>
      </c>
      <c r="N18" s="1160" t="s">
        <v>448</v>
      </c>
      <c r="O18" s="1160" t="s">
        <v>383</v>
      </c>
      <c r="P18" s="1160" t="s">
        <v>401</v>
      </c>
      <c r="Q18" s="1160" t="s">
        <v>384</v>
      </c>
      <c r="R18" s="1160" t="s">
        <v>385</v>
      </c>
    </row>
    <row r="19" spans="1:18" ht="27.75" customHeight="1">
      <c r="A19" s="1168"/>
      <c r="B19" s="1165"/>
      <c r="C19" s="1165"/>
      <c r="D19" s="1165"/>
      <c r="E19" s="1165"/>
      <c r="F19" s="1135"/>
      <c r="G19" s="1135"/>
      <c r="H19" s="1135"/>
      <c r="I19" s="1135"/>
      <c r="J19" s="1135"/>
      <c r="K19" s="1161"/>
      <c r="L19" s="1161"/>
      <c r="M19" s="1160" t="s">
        <v>381</v>
      </c>
      <c r="N19" s="1160" t="s">
        <v>382</v>
      </c>
      <c r="O19" s="1160"/>
      <c r="P19" s="1160" t="s">
        <v>382</v>
      </c>
      <c r="Q19" s="1160"/>
      <c r="R19" s="1160"/>
    </row>
    <row r="20" spans="1:18" s="462" customFormat="1">
      <c r="A20" s="495" t="s">
        <v>7</v>
      </c>
      <c r="B20" s="496" t="s">
        <v>8</v>
      </c>
      <c r="C20" s="496" t="s">
        <v>9</v>
      </c>
      <c r="D20" s="496" t="s">
        <v>10</v>
      </c>
      <c r="E20" s="496" t="s">
        <v>11</v>
      </c>
      <c r="F20" s="496" t="s">
        <v>8</v>
      </c>
      <c r="G20" s="496" t="s">
        <v>23</v>
      </c>
      <c r="H20" s="496" t="s">
        <v>14</v>
      </c>
      <c r="I20" s="496" t="s">
        <v>9</v>
      </c>
      <c r="J20" s="496" t="s">
        <v>10</v>
      </c>
      <c r="K20" s="496" t="s">
        <v>11</v>
      </c>
      <c r="L20" s="563" t="s">
        <v>12</v>
      </c>
      <c r="M20" s="496" t="s">
        <v>332</v>
      </c>
      <c r="N20" s="496" t="s">
        <v>336</v>
      </c>
      <c r="O20" s="496" t="s">
        <v>337</v>
      </c>
      <c r="P20" s="496" t="s">
        <v>375</v>
      </c>
      <c r="Q20" s="496" t="s">
        <v>356</v>
      </c>
      <c r="R20" s="496" t="s">
        <v>386</v>
      </c>
    </row>
    <row r="21" spans="1:18" s="462" customFormat="1" ht="31.5">
      <c r="A21" s="997">
        <v>1</v>
      </c>
      <c r="B21" s="788">
        <v>7000008402</v>
      </c>
      <c r="C21" s="788">
        <v>10</v>
      </c>
      <c r="D21" s="910" t="s">
        <v>452</v>
      </c>
      <c r="E21" s="788">
        <v>1000038910</v>
      </c>
      <c r="F21" s="998" t="s">
        <v>503</v>
      </c>
      <c r="G21" s="788">
        <v>85359030</v>
      </c>
      <c r="H21" s="498"/>
      <c r="I21" s="788" t="s">
        <v>504</v>
      </c>
      <c r="J21" s="788">
        <v>2799</v>
      </c>
      <c r="K21" s="775"/>
      <c r="L21" s="735" t="str">
        <f t="shared" ref="L21" si="0">IF(K21="","INCLUDED",IF(ISERROR(J21*K21),K21,ROUND((J21*K21),0)))</f>
        <v>INCLUDED</v>
      </c>
      <c r="M21" s="649"/>
      <c r="N21" s="776"/>
      <c r="O21" s="923"/>
      <c r="P21" s="777"/>
      <c r="Q21" s="775"/>
      <c r="R21" s="734" t="e">
        <f>IF(OR(Q21="",'Sch-1a'!#REF!=""),"INCLUDED", IF(ISERROR('Sch-1a'!#REF!*Q21),Q21,ROUND(('Sch-1a'!#REF!*Q21),0)))</f>
        <v>#REF!</v>
      </c>
    </row>
    <row r="22" spans="1:18" s="462" customFormat="1" ht="16.5" thickBot="1">
      <c r="A22" s="911"/>
      <c r="B22" s="912"/>
      <c r="C22" s="8"/>
      <c r="D22" s="8"/>
      <c r="E22" s="913"/>
      <c r="F22" s="914"/>
      <c r="G22" s="915"/>
      <c r="H22" s="916"/>
      <c r="I22" s="915"/>
      <c r="J22" s="915"/>
      <c r="K22" s="915"/>
      <c r="L22" s="917"/>
      <c r="M22" s="918"/>
      <c r="N22" s="915"/>
      <c r="O22" s="918"/>
      <c r="P22" s="915"/>
      <c r="Q22" s="915"/>
      <c r="R22" s="919"/>
    </row>
    <row r="23" spans="1:18" s="183" customFormat="1" ht="22.5" customHeight="1" thickBot="1">
      <c r="A23" s="615"/>
      <c r="B23" s="1123"/>
      <c r="C23" s="1124"/>
      <c r="D23" s="1124"/>
      <c r="E23" s="1125"/>
      <c r="F23" s="1123" t="s">
        <v>347</v>
      </c>
      <c r="G23" s="1124"/>
      <c r="H23" s="1124"/>
      <c r="I23" s="1125"/>
      <c r="J23" s="616"/>
      <c r="K23" s="617"/>
      <c r="L23" s="707">
        <f>SUM(L21:L21)</f>
        <v>0</v>
      </c>
      <c r="M23" s="733"/>
      <c r="N23" s="733"/>
      <c r="O23" s="733"/>
      <c r="P23" s="733"/>
      <c r="Q23" s="715"/>
      <c r="R23" s="707" t="e">
        <f>SUM(#REF!)</f>
        <v>#REF!</v>
      </c>
    </row>
    <row r="24" spans="1:18" s="183" customFormat="1" ht="21.75" customHeight="1">
      <c r="A24" s="108"/>
      <c r="B24" s="711"/>
      <c r="C24" s="711"/>
      <c r="D24" s="711"/>
      <c r="E24" s="711"/>
      <c r="F24" s="711"/>
      <c r="G24" s="711"/>
      <c r="H24" s="711"/>
      <c r="I24" s="711"/>
      <c r="J24" s="711"/>
      <c r="K24" s="711"/>
      <c r="L24" s="711"/>
      <c r="M24" s="106"/>
      <c r="N24" s="106"/>
      <c r="O24" s="106"/>
      <c r="P24" s="106"/>
      <c r="Q24" s="711"/>
      <c r="R24" s="886" t="e">
        <f>L23+R23</f>
        <v>#REF!</v>
      </c>
    </row>
    <row r="25" spans="1:18">
      <c r="A25" s="489"/>
      <c r="B25" s="166"/>
      <c r="C25" s="166"/>
      <c r="D25" s="166"/>
      <c r="E25" s="166"/>
      <c r="G25" s="163"/>
      <c r="H25" s="163"/>
      <c r="K25" s="163"/>
      <c r="L25" s="163"/>
      <c r="M25" s="106"/>
    </row>
    <row r="26" spans="1:18" ht="18.75" customHeight="1">
      <c r="A26" s="946" t="s">
        <v>3</v>
      </c>
      <c r="B26" s="772" t="e">
        <f>'Sch-1a'!#REF!</f>
        <v>#REF!</v>
      </c>
      <c r="C26" s="453"/>
      <c r="D26" s="453"/>
      <c r="E26" s="453"/>
      <c r="F26" s="1064">
        <f>'Sch-1a'!B32</f>
        <v>0</v>
      </c>
      <c r="G26" s="1156" t="s">
        <v>130</v>
      </c>
      <c r="H26" s="1156"/>
      <c r="K26" s="181" t="s">
        <v>130</v>
      </c>
      <c r="L26" s="648">
        <f>'Sch-1a'!I32</f>
        <v>0</v>
      </c>
      <c r="P26" s="180" t="s">
        <v>130</v>
      </c>
      <c r="Q26" s="1131">
        <f>'Sch-1a'!I32</f>
        <v>0</v>
      </c>
      <c r="R26" s="1131"/>
    </row>
    <row r="27" spans="1:18" ht="18.75" customHeight="1">
      <c r="A27" s="946" t="s">
        <v>4</v>
      </c>
      <c r="B27" s="773" t="e">
        <f>'Sch-1a'!#REF!</f>
        <v>#REF!</v>
      </c>
      <c r="C27" s="453"/>
      <c r="D27" s="453"/>
      <c r="E27" s="453"/>
      <c r="F27" s="180">
        <f>'Sch-1a'!B33</f>
        <v>0</v>
      </c>
      <c r="G27" s="1156" t="s">
        <v>131</v>
      </c>
      <c r="H27" s="1156"/>
      <c r="K27" s="181" t="s">
        <v>131</v>
      </c>
      <c r="L27" s="648">
        <f>'Sch-1a'!I33</f>
        <v>0</v>
      </c>
      <c r="P27" s="180" t="s">
        <v>131</v>
      </c>
      <c r="Q27" s="1131">
        <f>'Sch-1a'!I33</f>
        <v>0</v>
      </c>
      <c r="R27" s="1131"/>
    </row>
  </sheetData>
  <sheetProtection algorithmName="SHA-512" hashValue="iYq2Txe/EagMwmxhw6KReRuY8JELM2nIdVpCssKZ360VL8qdmVuJLY0kL0C5vgYfYoNGhjwTRd1FPiAGhTxTwA==" saltValue="v8krEDdooTsmZb5hQ6iodQ==" spinCount="100000" sheet="1" selectLockedCells="1"/>
  <customSheetViews>
    <customSheetView guid="{D16ECB37-EC28-43FE-BD47-3A7114793C46}" scale="80" showPageBreaks="1" showGridLines="0" printArea="1" hiddenColumns="1" view="pageBreakPreview" topLeftCell="A4">
      <selection activeCell="K21" sqref="K21"/>
      <pageMargins left="0.23622047244094499" right="0.23622047244094499" top="0.82" bottom="0.511811023622047" header="0.511811023622047" footer="0.511811023622047"/>
      <printOptions horizontalCentered="1"/>
      <pageSetup paperSize="9" scale="46" fitToHeight="51" orientation="landscape" horizontalDpi="4294967295" verticalDpi="4294967295" r:id="rId1"/>
      <headerFooter alignWithMargins="0"/>
    </customSheetView>
    <customSheetView guid="{3A279989-B775-4FE0-B80B-D9B19EF06FB8}" scale="80" showPageBreaks="1" showGridLines="0" printArea="1" hiddenColumns="1" view="pageBreakPreview" topLeftCell="A10">
      <selection activeCell="K21" sqref="K21"/>
      <pageMargins left="0.23622047244094499" right="0.23622047244094499" top="0.82" bottom="0.511811023622047" header="0.511811023622047" footer="0.511811023622047"/>
      <printOptions horizontalCentered="1"/>
      <pageSetup paperSize="9" scale="46" fitToHeight="51" orientation="landscape" horizontalDpi="4294967295" verticalDpi="4294967295" r:id="rId2"/>
      <headerFooter alignWithMargins="0"/>
    </customSheetView>
    <customSheetView guid="{94091156-7D66-41B0-B463-5F36D4BD634D}" scale="80" showPageBreaks="1" showGridLines="0" printArea="1" showAutoFilter="1" hiddenColumns="1" view="pageBreakPreview" topLeftCell="A135">
      <selection activeCell="K151" sqref="K151"/>
      <pageMargins left="0.23622047244094499" right="0.23622047244094499" top="0.82" bottom="0.511811023622047" header="0.511811023622047" footer="0.511811023622047"/>
      <printOptions horizontalCentered="1"/>
      <pageSetup paperSize="9" scale="46" fitToHeight="51" orientation="landscape" horizontalDpi="4294967295" verticalDpi="4294967295" r:id="rId3"/>
      <headerFooter alignWithMargins="0"/>
      <autoFilter ref="J1:J157" xr:uid="{00000000-0000-0000-0000-000000000000}"/>
    </customSheetView>
    <customSheetView guid="{67D3F443-CBF6-4C3B-9EBA-4FC7CEE92243}" scale="80" showPageBreaks="1" showGridLines="0" printArea="1" hiddenRows="1" hiddenColumns="1" view="pageBreakPreview" topLeftCell="I1">
      <selection activeCell="K19" sqref="K19"/>
      <pageMargins left="0.23622047244094499" right="0.23622047244094499" top="0.82" bottom="0.511811023622047" header="0.511811023622047" footer="0.511811023622047"/>
      <printOptions horizontalCentered="1"/>
      <pageSetup paperSize="9" scale="46" fitToHeight="51" orientation="landscape" horizontalDpi="4294967295" verticalDpi="4294967295" r:id="rId4"/>
      <headerFooter alignWithMargins="0"/>
    </customSheetView>
    <customSheetView guid="{8FC47E04-BCF9-4504-9FDA-F8529AE0A203}" scale="80" showPageBreaks="1" showGridLines="0" printArea="1" hiddenRows="1" hiddenColumns="1" view="pageBreakPreview">
      <selection activeCell="K19" sqref="K19"/>
      <pageMargins left="0.23622047244094499" right="0.23622047244094499" top="0.82" bottom="0.511811023622047" header="0.511811023622047" footer="0.511811023622047"/>
      <printOptions horizontalCentered="1"/>
      <pageSetup paperSize="9" scale="46" fitToHeight="51" orientation="landscape" r:id="rId5"/>
      <headerFooter alignWithMargins="0"/>
    </customSheetView>
    <customSheetView guid="{B1DC5269-D889-4438-853D-005C3B580A35}" scale="90" showGridLines="0" zeroValues="0" hiddenColumns="1" topLeftCell="A492">
      <selection activeCell="G505" sqref="G505"/>
      <pageMargins left="0.23622047244094491" right="0.23622047244094491" top="0.74803149606299213" bottom="0.51181102362204722" header="0.51181102362204722" footer="0.51181102362204722"/>
      <printOptions horizontalCentered="1"/>
      <pageSetup paperSize="9" scale="90" fitToHeight="51" orientation="landscape" r:id="rId6"/>
      <headerFooter alignWithMargins="0">
        <oddHeader>&amp;R&amp;"Book Antiqua,Bold"&amp;12PAGE &amp;P OF &amp;N</oddHeader>
      </headerFooter>
    </customSheetView>
    <customSheetView guid="{A0F82AFD-A75A-45C4-A55A-D8EC84E8392D}" scale="70" showGridLines="0" zeroValues="0" hiddenColumns="1">
      <selection activeCell="C22" sqref="C22"/>
      <pageMargins left="0.25" right="0.25" top="0.75" bottom="0.5" header="0.5" footer="0.5"/>
      <printOptions horizontalCentered="1"/>
      <pageSetup paperSize="9" scale="90" fitToHeight="51" orientation="landscape" r:id="rId7"/>
      <headerFooter alignWithMargins="0">
        <oddHeader>&amp;R&amp;"Book Antiqua,Bold"&amp;12PAGE &amp;P OF &amp;N</oddHeader>
      </headerFooter>
    </customSheetView>
    <customSheetView guid="{334BFE7B-729F-4B5F-BBFA-FE5871D8551A}" scale="75" showGridLines="0" zeroValues="0" topLeftCell="A34">
      <selection activeCell="G35" sqref="G35"/>
      <pageMargins left="0.17" right="0.17" top="0.99" bottom="0.27" header="0.56999999999999995" footer="0.19"/>
      <printOptions horizontalCentered="1"/>
      <pageSetup paperSize="9" scale="80" fitToHeight="51" orientation="landscape" r:id="rId8"/>
      <headerFooter alignWithMargins="0">
        <oddHeader>&amp;L&amp;"Book Antiqua,Bold"&amp;12SPECIFICATION NO. : &amp;R&amp;"Book Antiqua,Bold"&amp;12SCHEDULE - 2
PAGE &amp;P OF &amp;N</oddHeader>
      </headerFooter>
    </customSheetView>
    <customSheetView guid="{F34A69E2-31EE-443F-8E78-A31E3AA3BE2B}" scale="75" showGridLines="0" zeroValues="0" topLeftCell="A34">
      <selection activeCell="G35" sqref="G35"/>
      <pageMargins left="0.17" right="0.17" top="0.99" bottom="0.27" header="0.56999999999999995" footer="0.19"/>
      <printOptions horizontalCentered="1"/>
      <pageSetup paperSize="9" scale="80" fitToHeight="51" orientation="landscape" r:id="rId9"/>
      <headerFooter alignWithMargins="0">
        <oddHeader>&amp;L&amp;"Book Antiqua,Bold"&amp;12SPECIFICATION NO. : &amp;R&amp;"Book Antiqua,Bold"&amp;12SCHEDULE - 2
PAGE &amp;P OF &amp;N</oddHeader>
      </headerFooter>
    </customSheetView>
    <customSheetView guid="{C5506FC7-8A4D-43D0-A0D5-B323816310B7}" scale="75" showGridLines="0" zeroValues="0" hiddenColumns="1" topLeftCell="A22">
      <selection activeCell="D36" sqref="D36"/>
      <pageMargins left="0.17" right="0.17" top="0.99" bottom="0.27" header="0.56999999999999995" footer="0.19"/>
      <printOptions horizontalCentered="1"/>
      <pageSetup paperSize="9" scale="80" fitToHeight="51" orientation="landscape" r:id="rId10"/>
      <headerFooter alignWithMargins="0">
        <oddHeader>&amp;L&amp;"Book Antiqua,Bold"&amp;12SPECIFICATION NO. : &amp;R&amp;"Book Antiqua,Bold"&amp;12SCHEDULE - 2
PAGE &amp;P OF &amp;N</oddHeader>
      </headerFooter>
    </customSheetView>
    <customSheetView guid="{3E286A90-B39B-4EF7-ADAF-AD9055F4EE3F}" scale="90" showGridLines="0" zeroValues="0" printArea="1" hiddenColumns="1" topLeftCell="A24">
      <selection activeCell="C24" sqref="C24"/>
      <pageMargins left="0.23622047244094491" right="0.23622047244094491" top="0.74803149606299213" bottom="0.51181102362204722" header="0.51181102362204722" footer="0.51181102362204722"/>
      <printOptions horizontalCentered="1"/>
      <pageSetup paperSize="9" scale="90" fitToHeight="51" orientation="landscape" r:id="rId11"/>
      <headerFooter alignWithMargins="0">
        <oddHeader>&amp;R&amp;"Book Antiqua,Bold"&amp;12PAGE &amp;P OF &amp;N</oddHeader>
      </headerFooter>
    </customSheetView>
    <customSheetView guid="{F9C00FCC-B928-44A4-AE8D-3790B3A7FE91}" scale="80" showGridLines="0" zeroValues="0" hiddenColumns="1" topLeftCell="A3">
      <selection activeCell="C22" sqref="C22"/>
      <pageMargins left="0.23622047244094499" right="0.23622047244094499" top="0.74803149606299202" bottom="0.511811023622047" header="0.511811023622047" footer="0.511811023622047"/>
      <printOptions horizontalCentered="1"/>
      <pageSetup paperSize="9" scale="90" fitToHeight="51" orientation="landscape" r:id="rId12"/>
      <headerFooter alignWithMargins="0">
        <oddHeader>&amp;R&amp;"Book Antiqua,Bold"&amp;12Schedule-2 (Rev-01)
PAGE &amp;P OF &amp;N</oddHeader>
      </headerFooter>
    </customSheetView>
    <customSheetView guid="{F9504563-F4B8-4B08-8DF4-BD6D3D1F49DF}" scale="80" showGridLines="0" zeroValues="0" hiddenColumns="1">
      <selection activeCell="K253" sqref="K253"/>
      <pageMargins left="0.23622047244094499" right="0.23622047244094499" top="0.74803149606299202" bottom="0.511811023622047" header="0.511811023622047" footer="0.511811023622047"/>
      <printOptions horizontalCentered="1"/>
      <pageSetup paperSize="9" scale="90" fitToHeight="51" orientation="landscape" r:id="rId13"/>
      <headerFooter alignWithMargins="0">
        <oddHeader>&amp;R&amp;"Book Antiqua,Bold"&amp;12Schedule-2 (Rev-01)
PAGE &amp;P OF &amp;N</oddHeader>
      </headerFooter>
    </customSheetView>
    <customSheetView guid="{AB88AE96-2A5B-4A72-8703-28C9E47DF5A8}" scale="80" showPageBreaks="1" showGridLines="0" printArea="1" hiddenRows="1" hiddenColumns="1" view="pageBreakPreview">
      <selection activeCell="K19" sqref="K19"/>
      <pageMargins left="0.23622047244094499" right="0.23622047244094499" top="0.82" bottom="0.511811023622047" header="0.511811023622047" footer="0.511811023622047"/>
      <printOptions horizontalCentered="1"/>
      <pageSetup paperSize="9" scale="46" fitToHeight="51" orientation="landscape" r:id="rId14"/>
      <headerFooter alignWithMargins="0"/>
    </customSheetView>
    <customSheetView guid="{BAC42A29-45E6-4402-B726-C3D139198BC5}" scale="80" showPageBreaks="1" showGridLines="0" printArea="1" showAutoFilter="1" hiddenColumns="1" view="pageBreakPreview" topLeftCell="A16">
      <selection activeCell="K25" sqref="K25"/>
      <pageMargins left="0.23622047244094499" right="0.23622047244094499" top="0.82" bottom="0.511811023622047" header="0.511811023622047" footer="0.511811023622047"/>
      <printOptions horizontalCentered="1"/>
      <pageSetup paperSize="9" scale="46" fitToHeight="51" orientation="landscape" horizontalDpi="4294967295" verticalDpi="4294967295" r:id="rId15"/>
      <headerFooter alignWithMargins="0"/>
      <autoFilter ref="J1:J159" xr:uid="{00000000-0000-0000-0000-000000000000}"/>
    </customSheetView>
    <customSheetView guid="{1D1BEC92-0584-42FC-833F-7509E5F404C5}" scale="80" showPageBreaks="1" showGridLines="0" printArea="1" hiddenColumns="1" view="pageBreakPreview" topLeftCell="A10">
      <selection activeCell="K21" sqref="K21"/>
      <pageMargins left="0.23622047244094499" right="0.23622047244094499" top="0.82" bottom="0.511811023622047" header="0.511811023622047" footer="0.511811023622047"/>
      <printOptions horizontalCentered="1"/>
      <pageSetup paperSize="9" scale="46" fitToHeight="51" orientation="landscape" horizontalDpi="4294967295" verticalDpi="4294967295" r:id="rId16"/>
      <headerFooter alignWithMargins="0"/>
    </customSheetView>
  </customSheetViews>
  <mergeCells count="38">
    <mergeCell ref="A1:F1"/>
    <mergeCell ref="B17:B19"/>
    <mergeCell ref="C17:C19"/>
    <mergeCell ref="D17:D19"/>
    <mergeCell ref="E17:E19"/>
    <mergeCell ref="A17:A19"/>
    <mergeCell ref="C9:F9"/>
    <mergeCell ref="C8:F8"/>
    <mergeCell ref="A6:F6"/>
    <mergeCell ref="A7:F7"/>
    <mergeCell ref="C11:F11"/>
    <mergeCell ref="C10:F10"/>
    <mergeCell ref="A3:R3"/>
    <mergeCell ref="A5:R5"/>
    <mergeCell ref="A15:R15"/>
    <mergeCell ref="F17:F19"/>
    <mergeCell ref="J17:J19"/>
    <mergeCell ref="I17:I19"/>
    <mergeCell ref="H17:H19"/>
    <mergeCell ref="K17:L17"/>
    <mergeCell ref="L18:L19"/>
    <mergeCell ref="K18:K19"/>
    <mergeCell ref="G17:G19"/>
    <mergeCell ref="K16:L16"/>
    <mergeCell ref="B23:E23"/>
    <mergeCell ref="Q16:R16"/>
    <mergeCell ref="Q27:R27"/>
    <mergeCell ref="Q26:R26"/>
    <mergeCell ref="G27:H27"/>
    <mergeCell ref="G26:H26"/>
    <mergeCell ref="M17:R17"/>
    <mergeCell ref="M18:M19"/>
    <mergeCell ref="N18:N19"/>
    <mergeCell ref="O18:O19"/>
    <mergeCell ref="P18:P19"/>
    <mergeCell ref="Q18:Q19"/>
    <mergeCell ref="R18:R19"/>
    <mergeCell ref="F23:I23"/>
  </mergeCells>
  <phoneticPr fontId="0" type="noConversion"/>
  <dataValidations xWindow="351" yWindow="522" count="2">
    <dataValidation type="list" allowBlank="1" showInputMessage="1" showErrorMessage="1" sqref="P21" xr:uid="{00000000-0002-0000-0500-000000000000}">
      <formula1>"0,5,12,18,28"</formula1>
    </dataValidation>
    <dataValidation type="whole" operator="greaterThan" allowBlank="1" showInputMessage="1" showErrorMessage="1" error="Enter only Whole Numbers greater than zero" sqref="K21:K22 Q21:Q22" xr:uid="{00000000-0002-0000-0500-000001000000}">
      <formula1>0</formula1>
    </dataValidation>
  </dataValidations>
  <printOptions horizontalCentered="1"/>
  <pageMargins left="0.23622047244094499" right="0.23622047244094499" top="0.82" bottom="0.511811023622047" header="0.511811023622047" footer="0.511811023622047"/>
  <pageSetup paperSize="9" scale="46" fitToHeight="51" orientation="landscape" horizontalDpi="4294967295" verticalDpi="4294967295" r:id="rId17"/>
  <headerFooter alignWithMargins="0"/>
  <ignoredErrors>
    <ignoredError sqref="A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pageSetUpPr fitToPage="1"/>
  </sheetPr>
  <dimension ref="A1:FW433"/>
  <sheetViews>
    <sheetView showGridLines="0" view="pageBreakPreview" topLeftCell="A16" zoomScale="80" zoomScaleNormal="100" zoomScaleSheetLayoutView="80" workbookViewId="0">
      <selection activeCell="B12" sqref="B12"/>
    </sheetView>
  </sheetViews>
  <sheetFormatPr defaultColWidth="11.42578125" defaultRowHeight="15.75"/>
  <cols>
    <col min="1" max="1" width="9.42578125" style="506" customWidth="1"/>
    <col min="2" max="2" width="67.42578125" style="455" customWidth="1"/>
    <col min="3" max="3" width="12.5703125" style="411" hidden="1" customWidth="1"/>
    <col min="4" max="4" width="16.85546875" style="411" hidden="1" customWidth="1"/>
    <col min="5" max="5" width="20.28515625" style="411" hidden="1" customWidth="1"/>
    <col min="6" max="8" width="16.85546875" style="411" hidden="1" customWidth="1"/>
    <col min="9" max="9" width="9.28515625" style="411" customWidth="1"/>
    <col min="10" max="10" width="13.7109375" style="411" customWidth="1"/>
    <col min="11" max="11" width="18.42578125" style="497" customWidth="1"/>
    <col min="12" max="12" width="24.85546875" style="497" customWidth="1"/>
    <col min="13" max="13" width="16.85546875" style="497" hidden="1" customWidth="1"/>
    <col min="14" max="14" width="22.7109375" style="508" hidden="1" customWidth="1"/>
    <col min="15" max="25" width="11.42578125" style="163" customWidth="1"/>
    <col min="26" max="26" width="6.28515625" style="163" customWidth="1"/>
    <col min="27" max="27" width="8" style="163" customWidth="1"/>
    <col min="28" max="39" width="11.42578125" style="163" customWidth="1"/>
    <col min="40" max="16384" width="11.42578125" style="163"/>
  </cols>
  <sheetData>
    <row r="1" spans="1:179" ht="26.25" customHeight="1">
      <c r="A1" s="1196" t="str">
        <f>Cover!B3</f>
        <v>SPEC. NO.:  CC/NT/G-COND/DOM/A02/25/01011</v>
      </c>
      <c r="B1" s="1196"/>
      <c r="C1" s="486"/>
      <c r="D1" s="486"/>
      <c r="E1" s="486"/>
      <c r="F1" s="486"/>
      <c r="G1" s="486"/>
      <c r="H1" s="486"/>
      <c r="I1" s="486"/>
      <c r="J1" s="486"/>
      <c r="K1" s="487"/>
      <c r="L1" s="499" t="s">
        <v>515</v>
      </c>
      <c r="M1" s="500"/>
      <c r="N1" s="487" t="s">
        <v>360</v>
      </c>
    </row>
    <row r="2" spans="1:179" ht="64.5" customHeight="1">
      <c r="A2" s="1115" t="str">
        <f>Cover!B2</f>
        <v>Conductor Package CD02 for supply of balance quantity of ACSR MOOSE Conductor for part of Diding – Dhalkebar – Bathnaha Transmission Line corresponding to Tower Package- TW02 associated with Arun-3 HEP in Nepal under Consultancy services to SAPDC.</v>
      </c>
      <c r="B2" s="1115"/>
      <c r="C2" s="1115"/>
      <c r="D2" s="1115"/>
      <c r="E2" s="1115"/>
      <c r="F2" s="1115"/>
      <c r="G2" s="1115"/>
      <c r="H2" s="1115"/>
      <c r="I2" s="1115"/>
      <c r="J2" s="1115"/>
      <c r="K2" s="1115"/>
      <c r="L2" s="1115"/>
      <c r="M2" s="1115"/>
      <c r="N2" s="1115"/>
    </row>
    <row r="3" spans="1:179" s="451" customFormat="1" ht="13.5" customHeight="1">
      <c r="A3" s="501"/>
      <c r="B3" s="409"/>
      <c r="C3" s="407"/>
      <c r="D3" s="407"/>
      <c r="E3" s="407"/>
      <c r="F3" s="407"/>
      <c r="G3" s="407"/>
      <c r="H3" s="407"/>
      <c r="I3" s="411"/>
      <c r="J3" s="407"/>
      <c r="K3" s="497"/>
      <c r="L3" s="494"/>
      <c r="M3" s="494"/>
      <c r="N3" s="494"/>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c r="AN3" s="183"/>
      <c r="AO3" s="183"/>
      <c r="AP3" s="183"/>
      <c r="AQ3" s="183"/>
      <c r="AR3" s="183"/>
      <c r="AS3" s="183"/>
      <c r="AT3" s="183"/>
      <c r="AU3" s="183"/>
      <c r="AV3" s="183"/>
      <c r="AW3" s="183"/>
      <c r="AX3" s="183"/>
      <c r="AY3" s="183"/>
      <c r="AZ3" s="183"/>
      <c r="BA3" s="183"/>
      <c r="BB3" s="183"/>
      <c r="BC3" s="183"/>
      <c r="BD3" s="183"/>
      <c r="BE3" s="183"/>
      <c r="BF3" s="183"/>
      <c r="BG3" s="183"/>
      <c r="BH3" s="183"/>
      <c r="BI3" s="183"/>
      <c r="BJ3" s="183"/>
      <c r="BK3" s="183"/>
      <c r="BL3" s="183"/>
      <c r="BM3" s="183"/>
      <c r="BN3" s="183"/>
      <c r="BO3" s="183"/>
      <c r="BP3" s="183"/>
      <c r="BQ3" s="183"/>
      <c r="BR3" s="183"/>
      <c r="BS3" s="183"/>
      <c r="BT3" s="183"/>
      <c r="BU3" s="183"/>
      <c r="BV3" s="183"/>
      <c r="BW3" s="183"/>
      <c r="BX3" s="183"/>
      <c r="BY3" s="183"/>
      <c r="BZ3" s="183"/>
      <c r="CA3" s="183"/>
      <c r="CB3" s="183"/>
      <c r="CC3" s="183"/>
      <c r="CD3" s="183"/>
      <c r="CE3" s="183"/>
      <c r="CF3" s="183"/>
      <c r="CG3" s="183"/>
      <c r="CH3" s="183"/>
      <c r="CI3" s="183"/>
      <c r="CJ3" s="183"/>
      <c r="CK3" s="183"/>
      <c r="CL3" s="183"/>
      <c r="CM3" s="183"/>
      <c r="CN3" s="183"/>
      <c r="CO3" s="183"/>
      <c r="CP3" s="183"/>
      <c r="CQ3" s="183"/>
      <c r="CR3" s="183"/>
      <c r="CS3" s="183"/>
      <c r="CT3" s="183"/>
      <c r="CU3" s="183"/>
      <c r="CV3" s="183"/>
      <c r="CW3" s="183"/>
      <c r="CX3" s="183"/>
      <c r="CY3" s="183"/>
      <c r="CZ3" s="183"/>
      <c r="DA3" s="183"/>
      <c r="DB3" s="183"/>
      <c r="DC3" s="183"/>
      <c r="DD3" s="183"/>
      <c r="DE3" s="183"/>
      <c r="DF3" s="183"/>
      <c r="DG3" s="183"/>
      <c r="DH3" s="183"/>
      <c r="DI3" s="183"/>
      <c r="DJ3" s="183"/>
      <c r="DK3" s="183"/>
      <c r="DL3" s="183"/>
      <c r="DM3" s="183"/>
      <c r="DN3" s="183"/>
      <c r="DO3" s="183"/>
      <c r="DP3" s="183"/>
      <c r="DQ3" s="183"/>
      <c r="DR3" s="183"/>
      <c r="DS3" s="183"/>
      <c r="DT3" s="183"/>
      <c r="DU3" s="183"/>
      <c r="DV3" s="183"/>
      <c r="DW3" s="183"/>
      <c r="DX3" s="183"/>
      <c r="DY3" s="183"/>
      <c r="DZ3" s="183"/>
      <c r="EA3" s="183"/>
      <c r="EB3" s="183"/>
      <c r="EC3" s="183"/>
      <c r="ED3" s="183"/>
      <c r="EE3" s="183"/>
      <c r="EF3" s="183"/>
      <c r="EG3" s="183"/>
      <c r="EH3" s="183"/>
      <c r="EI3" s="183"/>
      <c r="EJ3" s="183"/>
      <c r="EK3" s="183"/>
      <c r="EL3" s="183"/>
      <c r="EM3" s="183"/>
      <c r="EN3" s="183"/>
      <c r="EO3" s="183"/>
      <c r="EP3" s="183"/>
      <c r="EQ3" s="183"/>
      <c r="ER3" s="183"/>
      <c r="ES3" s="183"/>
      <c r="ET3" s="183"/>
      <c r="EU3" s="183"/>
      <c r="EV3" s="183"/>
      <c r="EW3" s="183"/>
      <c r="EX3" s="183"/>
      <c r="EY3" s="183"/>
      <c r="EZ3" s="183"/>
      <c r="FA3" s="183"/>
      <c r="FB3" s="183"/>
      <c r="FC3" s="183"/>
      <c r="FD3" s="183"/>
      <c r="FE3" s="183"/>
      <c r="FF3" s="183"/>
      <c r="FG3" s="183"/>
      <c r="FH3" s="183"/>
      <c r="FI3" s="183"/>
      <c r="FJ3" s="183"/>
      <c r="FK3" s="183"/>
      <c r="FL3" s="183"/>
      <c r="FM3" s="183"/>
      <c r="FN3" s="183"/>
      <c r="FO3" s="183"/>
      <c r="FP3" s="183"/>
      <c r="FQ3" s="183"/>
      <c r="FR3" s="183"/>
      <c r="FS3" s="183"/>
      <c r="FT3" s="183"/>
      <c r="FU3" s="183"/>
      <c r="FV3" s="183"/>
      <c r="FW3" s="183"/>
    </row>
    <row r="4" spans="1:179" s="451" customFormat="1">
      <c r="A4" s="1144" t="s">
        <v>113</v>
      </c>
      <c r="B4" s="1144"/>
      <c r="C4" s="1144"/>
      <c r="D4" s="1144"/>
      <c r="E4" s="1144"/>
      <c r="F4" s="1144"/>
      <c r="G4" s="1144"/>
      <c r="H4" s="1144"/>
      <c r="I4" s="1144"/>
      <c r="J4" s="1144"/>
      <c r="K4" s="1144"/>
      <c r="L4" s="1144"/>
      <c r="M4" s="1144"/>
      <c r="N4" s="1144"/>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83"/>
      <c r="AN4" s="183"/>
      <c r="AO4" s="183"/>
      <c r="AP4" s="183"/>
      <c r="AQ4" s="183"/>
      <c r="AR4" s="183"/>
      <c r="AS4" s="183"/>
      <c r="AT4" s="183"/>
      <c r="AU4" s="183"/>
      <c r="AV4" s="183"/>
      <c r="AW4" s="183"/>
      <c r="AX4" s="183"/>
      <c r="AY4" s="183"/>
      <c r="AZ4" s="183"/>
      <c r="BA4" s="183"/>
      <c r="BB4" s="183"/>
      <c r="BC4" s="183"/>
      <c r="BD4" s="183"/>
      <c r="BE4" s="183"/>
      <c r="BF4" s="183"/>
      <c r="BG4" s="183"/>
      <c r="BH4" s="183"/>
      <c r="BI4" s="183"/>
      <c r="BJ4" s="183"/>
      <c r="BK4" s="183"/>
      <c r="BL4" s="183"/>
      <c r="BM4" s="183"/>
      <c r="BN4" s="183"/>
      <c r="BO4" s="183"/>
      <c r="BP4" s="183"/>
      <c r="BQ4" s="183"/>
      <c r="BR4" s="183"/>
      <c r="BS4" s="183"/>
      <c r="BT4" s="183"/>
      <c r="BU4" s="183"/>
      <c r="BV4" s="183"/>
      <c r="BW4" s="183"/>
      <c r="BX4" s="183"/>
      <c r="BY4" s="183"/>
      <c r="BZ4" s="183"/>
      <c r="CA4" s="183"/>
      <c r="CB4" s="183"/>
      <c r="CC4" s="183"/>
      <c r="CD4" s="183"/>
      <c r="CE4" s="183"/>
      <c r="CF4" s="183"/>
      <c r="CG4" s="183"/>
      <c r="CH4" s="183"/>
      <c r="CI4" s="183"/>
      <c r="CJ4" s="183"/>
      <c r="CK4" s="183"/>
      <c r="CL4" s="183"/>
      <c r="CM4" s="183"/>
      <c r="CN4" s="183"/>
      <c r="CO4" s="183"/>
      <c r="CP4" s="183"/>
      <c r="CQ4" s="183"/>
      <c r="CR4" s="183"/>
      <c r="CS4" s="183"/>
      <c r="CT4" s="183"/>
      <c r="CU4" s="183"/>
      <c r="CV4" s="183"/>
      <c r="CW4" s="183"/>
      <c r="CX4" s="183"/>
      <c r="CY4" s="183"/>
      <c r="CZ4" s="183"/>
      <c r="DA4" s="183"/>
      <c r="DB4" s="183"/>
      <c r="DC4" s="183"/>
      <c r="DD4" s="183"/>
      <c r="DE4" s="183"/>
      <c r="DF4" s="183"/>
      <c r="DG4" s="183"/>
      <c r="DH4" s="183"/>
      <c r="DI4" s="183"/>
      <c r="DJ4" s="183"/>
      <c r="DK4" s="183"/>
      <c r="DL4" s="183"/>
      <c r="DM4" s="183"/>
      <c r="DN4" s="183"/>
      <c r="DO4" s="183"/>
      <c r="DP4" s="183"/>
      <c r="DQ4" s="183"/>
      <c r="DR4" s="183"/>
      <c r="DS4" s="183"/>
      <c r="DT4" s="183"/>
      <c r="DU4" s="183"/>
      <c r="DV4" s="183"/>
      <c r="DW4" s="183"/>
      <c r="DX4" s="183"/>
      <c r="DY4" s="183"/>
      <c r="DZ4" s="183"/>
      <c r="EA4" s="183"/>
      <c r="EB4" s="183"/>
      <c r="EC4" s="183"/>
      <c r="ED4" s="183"/>
      <c r="EE4" s="183"/>
      <c r="EF4" s="183"/>
      <c r="EG4" s="183"/>
      <c r="EH4" s="183"/>
      <c r="EI4" s="183"/>
      <c r="EJ4" s="183"/>
      <c r="EK4" s="183"/>
      <c r="EL4" s="183"/>
      <c r="EM4" s="183"/>
      <c r="EN4" s="183"/>
      <c r="EO4" s="183"/>
      <c r="EP4" s="183"/>
      <c r="EQ4" s="183"/>
      <c r="ER4" s="183"/>
      <c r="ES4" s="183"/>
      <c r="ET4" s="183"/>
      <c r="EU4" s="183"/>
      <c r="EV4" s="183"/>
      <c r="EW4" s="183"/>
      <c r="EX4" s="183"/>
      <c r="EY4" s="183"/>
      <c r="EZ4" s="183"/>
      <c r="FA4" s="183"/>
      <c r="FB4" s="183"/>
      <c r="FC4" s="183"/>
      <c r="FD4" s="183"/>
      <c r="FE4" s="183"/>
      <c r="FF4" s="183"/>
      <c r="FG4" s="183"/>
      <c r="FH4" s="183"/>
      <c r="FI4" s="183"/>
      <c r="FJ4" s="183"/>
      <c r="FK4" s="183"/>
      <c r="FL4" s="183"/>
      <c r="FM4" s="183"/>
      <c r="FN4" s="183"/>
      <c r="FO4" s="183"/>
      <c r="FP4" s="183"/>
      <c r="FQ4" s="183"/>
      <c r="FR4" s="183"/>
      <c r="FS4" s="183"/>
      <c r="FT4" s="183"/>
      <c r="FU4" s="183"/>
      <c r="FV4" s="183"/>
      <c r="FW4" s="183"/>
    </row>
    <row r="5" spans="1:179" s="451" customFormat="1">
      <c r="A5" s="866"/>
      <c r="B5" s="866"/>
      <c r="C5" s="866"/>
      <c r="D5" s="866"/>
      <c r="E5" s="866"/>
      <c r="F5" s="866"/>
      <c r="G5" s="866"/>
      <c r="H5" s="866"/>
      <c r="I5" s="866"/>
      <c r="J5" s="866"/>
      <c r="K5" s="866"/>
      <c r="L5" s="866"/>
      <c r="M5" s="866"/>
      <c r="N5" s="866"/>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c r="AS5" s="183"/>
      <c r="AT5" s="183"/>
      <c r="AU5" s="183"/>
      <c r="AV5" s="183"/>
      <c r="AW5" s="183"/>
      <c r="AX5" s="183"/>
      <c r="AY5" s="183"/>
      <c r="AZ5" s="183"/>
      <c r="BA5" s="183"/>
      <c r="BB5" s="183"/>
      <c r="BC5" s="183"/>
      <c r="BD5" s="183"/>
      <c r="BE5" s="183"/>
      <c r="BF5" s="183"/>
      <c r="BG5" s="183"/>
      <c r="BH5" s="183"/>
      <c r="BI5" s="183"/>
      <c r="BJ5" s="183"/>
      <c r="BK5" s="183"/>
      <c r="BL5" s="183"/>
      <c r="BM5" s="183"/>
      <c r="BN5" s="183"/>
      <c r="BO5" s="183"/>
      <c r="BP5" s="183"/>
      <c r="BQ5" s="183"/>
      <c r="BR5" s="183"/>
      <c r="BS5" s="183"/>
      <c r="BT5" s="183"/>
      <c r="BU5" s="183"/>
      <c r="BV5" s="183"/>
      <c r="BW5" s="183"/>
      <c r="BX5" s="183"/>
      <c r="BY5" s="183"/>
      <c r="BZ5" s="183"/>
      <c r="CA5" s="183"/>
      <c r="CB5" s="183"/>
      <c r="CC5" s="183"/>
      <c r="CD5" s="183"/>
      <c r="CE5" s="183"/>
      <c r="CF5" s="183"/>
      <c r="CG5" s="183"/>
      <c r="CH5" s="183"/>
      <c r="CI5" s="183"/>
      <c r="CJ5" s="183"/>
      <c r="CK5" s="183"/>
      <c r="CL5" s="183"/>
      <c r="CM5" s="183"/>
      <c r="CN5" s="183"/>
      <c r="CO5" s="183"/>
      <c r="CP5" s="183"/>
      <c r="CQ5" s="183"/>
      <c r="CR5" s="183"/>
      <c r="CS5" s="183"/>
      <c r="CT5" s="183"/>
      <c r="CU5" s="183"/>
      <c r="CV5" s="183"/>
      <c r="CW5" s="183"/>
      <c r="CX5" s="183"/>
      <c r="CY5" s="183"/>
      <c r="CZ5" s="183"/>
      <c r="DA5" s="183"/>
      <c r="DB5" s="183"/>
      <c r="DC5" s="183"/>
      <c r="DD5" s="183"/>
      <c r="DE5" s="183"/>
      <c r="DF5" s="183"/>
      <c r="DG5" s="183"/>
      <c r="DH5" s="183"/>
      <c r="DI5" s="183"/>
      <c r="DJ5" s="183"/>
      <c r="DK5" s="183"/>
      <c r="DL5" s="183"/>
      <c r="DM5" s="183"/>
      <c r="DN5" s="183"/>
      <c r="DO5" s="183"/>
      <c r="DP5" s="183"/>
      <c r="DQ5" s="183"/>
      <c r="DR5" s="183"/>
      <c r="DS5" s="183"/>
      <c r="DT5" s="183"/>
      <c r="DU5" s="183"/>
      <c r="DV5" s="183"/>
      <c r="DW5" s="183"/>
      <c r="DX5" s="183"/>
      <c r="DY5" s="183"/>
      <c r="DZ5" s="183"/>
      <c r="EA5" s="183"/>
      <c r="EB5" s="183"/>
      <c r="EC5" s="183"/>
      <c r="ED5" s="183"/>
      <c r="EE5" s="183"/>
      <c r="EF5" s="183"/>
      <c r="EG5" s="183"/>
      <c r="EH5" s="183"/>
      <c r="EI5" s="183"/>
      <c r="EJ5" s="183"/>
      <c r="EK5" s="183"/>
      <c r="EL5" s="183"/>
      <c r="EM5" s="183"/>
      <c r="EN5" s="183"/>
      <c r="EO5" s="183"/>
      <c r="EP5" s="183"/>
      <c r="EQ5" s="183"/>
      <c r="ER5" s="183"/>
      <c r="ES5" s="183"/>
      <c r="ET5" s="183"/>
      <c r="EU5" s="183"/>
      <c r="EV5" s="183"/>
      <c r="EW5" s="183"/>
      <c r="EX5" s="183"/>
      <c r="EY5" s="183"/>
      <c r="EZ5" s="183"/>
      <c r="FA5" s="183"/>
      <c r="FB5" s="183"/>
      <c r="FC5" s="183"/>
      <c r="FD5" s="183"/>
      <c r="FE5" s="183"/>
      <c r="FF5" s="183"/>
      <c r="FG5" s="183"/>
      <c r="FH5" s="183"/>
      <c r="FI5" s="183"/>
      <c r="FJ5" s="183"/>
      <c r="FK5" s="183"/>
      <c r="FL5" s="183"/>
      <c r="FM5" s="183"/>
      <c r="FN5" s="183"/>
      <c r="FO5" s="183"/>
      <c r="FP5" s="183"/>
      <c r="FQ5" s="183"/>
      <c r="FR5" s="183"/>
      <c r="FS5" s="183"/>
      <c r="FT5" s="183"/>
      <c r="FU5" s="183"/>
      <c r="FV5" s="183"/>
      <c r="FW5" s="183"/>
    </row>
    <row r="6" spans="1:179" s="451" customFormat="1">
      <c r="A6" s="1143" t="str">
        <f>'Sch-1a'!A6:A6</f>
        <v>Bidder’s Name and Address (Qualified Licensee) :</v>
      </c>
      <c r="B6" s="1143"/>
      <c r="C6" s="407"/>
      <c r="D6" s="407"/>
      <c r="E6" s="407"/>
      <c r="F6" s="407"/>
      <c r="G6" s="407"/>
      <c r="H6" s="407"/>
      <c r="I6" s="407"/>
      <c r="J6" s="407"/>
      <c r="K6" s="494"/>
      <c r="L6" s="494"/>
      <c r="N6" s="11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c r="AS6" s="183"/>
      <c r="AT6" s="183"/>
      <c r="AU6" s="183"/>
      <c r="AV6" s="183"/>
      <c r="AW6" s="183"/>
      <c r="AX6" s="183"/>
      <c r="AY6" s="183"/>
      <c r="AZ6" s="183"/>
      <c r="BA6" s="183"/>
      <c r="BB6" s="183"/>
      <c r="BC6" s="183"/>
      <c r="BD6" s="183"/>
      <c r="BE6" s="183"/>
      <c r="BF6" s="183"/>
      <c r="BG6" s="183"/>
      <c r="BH6" s="183"/>
      <c r="BI6" s="183"/>
      <c r="BJ6" s="183"/>
      <c r="BK6" s="183"/>
      <c r="BL6" s="183"/>
      <c r="BM6" s="183"/>
      <c r="BN6" s="183"/>
      <c r="BO6" s="183"/>
      <c r="BP6" s="183"/>
      <c r="BQ6" s="183"/>
      <c r="BR6" s="183"/>
      <c r="BS6" s="183"/>
      <c r="BT6" s="183"/>
      <c r="BU6" s="183"/>
      <c r="BV6" s="183"/>
      <c r="BW6" s="183"/>
      <c r="BX6" s="183"/>
      <c r="BY6" s="183"/>
      <c r="BZ6" s="183"/>
      <c r="CA6" s="183"/>
      <c r="CB6" s="183"/>
      <c r="CC6" s="183"/>
      <c r="CD6" s="183"/>
      <c r="CE6" s="183"/>
      <c r="CF6" s="183"/>
      <c r="CG6" s="183"/>
      <c r="CH6" s="183"/>
      <c r="CI6" s="183"/>
      <c r="CJ6" s="183"/>
      <c r="CK6" s="183"/>
      <c r="CL6" s="183"/>
      <c r="CM6" s="183"/>
      <c r="CN6" s="183"/>
      <c r="CO6" s="183"/>
      <c r="CP6" s="183"/>
      <c r="CQ6" s="183"/>
      <c r="CR6" s="183"/>
      <c r="CS6" s="183"/>
      <c r="CT6" s="183"/>
      <c r="CU6" s="183"/>
      <c r="CV6" s="183"/>
      <c r="CW6" s="183"/>
      <c r="CX6" s="183"/>
      <c r="CY6" s="183"/>
      <c r="CZ6" s="183"/>
      <c r="DA6" s="183"/>
      <c r="DB6" s="183"/>
      <c r="DC6" s="183"/>
      <c r="DD6" s="183"/>
      <c r="DE6" s="183"/>
      <c r="DF6" s="183"/>
      <c r="DG6" s="183"/>
      <c r="DH6" s="183"/>
      <c r="DI6" s="183"/>
      <c r="DJ6" s="183"/>
      <c r="DK6" s="183"/>
      <c r="DL6" s="183"/>
      <c r="DM6" s="183"/>
      <c r="DN6" s="183"/>
      <c r="DO6" s="183"/>
      <c r="DP6" s="183"/>
      <c r="DQ6" s="183"/>
      <c r="DR6" s="183"/>
      <c r="DS6" s="183"/>
      <c r="DT6" s="183"/>
      <c r="DU6" s="183"/>
      <c r="DV6" s="183"/>
      <c r="DW6" s="183"/>
      <c r="DX6" s="183"/>
      <c r="DY6" s="183"/>
      <c r="DZ6" s="183"/>
      <c r="EA6" s="183"/>
      <c r="EB6" s="183"/>
      <c r="EC6" s="183"/>
      <c r="ED6" s="183"/>
      <c r="EE6" s="183"/>
      <c r="EF6" s="183"/>
      <c r="EG6" s="183"/>
      <c r="EH6" s="183"/>
      <c r="EI6" s="183"/>
      <c r="EJ6" s="183"/>
      <c r="EK6" s="183"/>
      <c r="EL6" s="183"/>
      <c r="EM6" s="183"/>
      <c r="EN6" s="183"/>
      <c r="EO6" s="183"/>
      <c r="EP6" s="183"/>
      <c r="EQ6" s="183"/>
      <c r="ER6" s="183"/>
      <c r="ES6" s="183"/>
      <c r="ET6" s="183"/>
      <c r="EU6" s="183"/>
      <c r="EV6" s="183"/>
      <c r="EW6" s="183"/>
      <c r="EX6" s="183"/>
      <c r="EY6" s="183"/>
      <c r="EZ6" s="183"/>
      <c r="FA6" s="183"/>
      <c r="FB6" s="183"/>
      <c r="FC6" s="183"/>
      <c r="FD6" s="183"/>
      <c r="FE6" s="183"/>
      <c r="FF6" s="183"/>
      <c r="FG6" s="183"/>
      <c r="FH6" s="183"/>
      <c r="FI6" s="183"/>
      <c r="FJ6" s="183"/>
      <c r="FK6" s="183"/>
      <c r="FL6" s="183"/>
      <c r="FM6" s="183"/>
      <c r="FN6" s="183"/>
      <c r="FO6" s="183"/>
      <c r="FP6" s="183"/>
      <c r="FQ6" s="183"/>
      <c r="FR6" s="183"/>
      <c r="FS6" s="183"/>
      <c r="FT6" s="183"/>
      <c r="FU6" s="183"/>
      <c r="FV6" s="183"/>
      <c r="FW6" s="183"/>
    </row>
    <row r="7" spans="1:179" s="451" customFormat="1" ht="15.6" customHeight="1">
      <c r="A7" s="1143">
        <f>'Name of Bidder'!C10</f>
        <v>0</v>
      </c>
      <c r="B7" s="1143"/>
      <c r="C7" s="407"/>
      <c r="D7" s="407"/>
      <c r="E7" s="407"/>
      <c r="F7" s="407"/>
      <c r="G7" s="407"/>
      <c r="H7" s="407"/>
      <c r="I7" s="407"/>
      <c r="J7" s="407"/>
      <c r="K7" s="494"/>
      <c r="L7" s="494"/>
      <c r="N7" s="113"/>
      <c r="O7" s="183"/>
      <c r="P7" s="183"/>
      <c r="Q7" s="183"/>
      <c r="R7" s="183"/>
      <c r="S7" s="183"/>
      <c r="T7" s="183"/>
      <c r="U7" s="183"/>
      <c r="V7" s="183"/>
      <c r="W7" s="183"/>
      <c r="X7" s="183"/>
      <c r="Y7" s="183"/>
      <c r="Z7" s="183"/>
      <c r="AA7" s="183"/>
      <c r="AB7" s="183"/>
      <c r="AC7" s="183"/>
      <c r="AD7" s="183"/>
      <c r="AE7" s="183"/>
      <c r="AF7" s="183"/>
      <c r="AG7" s="183"/>
      <c r="AH7" s="183"/>
      <c r="AI7" s="183"/>
      <c r="AJ7" s="183"/>
      <c r="AK7" s="183"/>
      <c r="AL7" s="183"/>
      <c r="AM7" s="183"/>
      <c r="AN7" s="183"/>
      <c r="AO7" s="183"/>
      <c r="AP7" s="183"/>
      <c r="AQ7" s="183"/>
      <c r="AR7" s="183"/>
      <c r="AS7" s="183"/>
      <c r="AT7" s="183"/>
      <c r="AU7" s="183"/>
      <c r="AV7" s="183"/>
      <c r="AW7" s="183"/>
      <c r="AX7" s="183"/>
      <c r="AY7" s="183"/>
      <c r="AZ7" s="183"/>
      <c r="BA7" s="183"/>
      <c r="BB7" s="183"/>
      <c r="BC7" s="183"/>
      <c r="BD7" s="183"/>
      <c r="BE7" s="183"/>
      <c r="BF7" s="183"/>
      <c r="BG7" s="183"/>
      <c r="BH7" s="183"/>
      <c r="BI7" s="183"/>
      <c r="BJ7" s="183"/>
      <c r="BK7" s="183"/>
      <c r="BL7" s="183"/>
      <c r="BM7" s="183"/>
      <c r="BN7" s="183"/>
      <c r="BO7" s="183"/>
      <c r="BP7" s="183"/>
      <c r="BQ7" s="183"/>
      <c r="BR7" s="183"/>
      <c r="BS7" s="183"/>
      <c r="BT7" s="183"/>
      <c r="BU7" s="183"/>
      <c r="BV7" s="183"/>
      <c r="BW7" s="183"/>
      <c r="BX7" s="183"/>
      <c r="BY7" s="183"/>
      <c r="BZ7" s="183"/>
      <c r="CA7" s="183"/>
      <c r="CB7" s="183"/>
      <c r="CC7" s="183"/>
      <c r="CD7" s="183"/>
      <c r="CE7" s="183"/>
      <c r="CF7" s="183"/>
      <c r="CG7" s="183"/>
      <c r="CH7" s="183"/>
      <c r="CI7" s="183"/>
      <c r="CJ7" s="183"/>
      <c r="CK7" s="183"/>
      <c r="CL7" s="183"/>
      <c r="CM7" s="183"/>
      <c r="CN7" s="183"/>
      <c r="CO7" s="183"/>
      <c r="CP7" s="183"/>
      <c r="CQ7" s="183"/>
      <c r="CR7" s="183"/>
      <c r="CS7" s="183"/>
      <c r="CT7" s="183"/>
      <c r="CU7" s="183"/>
      <c r="CV7" s="183"/>
      <c r="CW7" s="183"/>
      <c r="CX7" s="183"/>
      <c r="CY7" s="183"/>
      <c r="CZ7" s="183"/>
      <c r="DA7" s="183"/>
      <c r="DB7" s="183"/>
      <c r="DC7" s="183"/>
      <c r="DD7" s="183"/>
      <c r="DE7" s="183"/>
      <c r="DF7" s="183"/>
      <c r="DG7" s="183"/>
      <c r="DH7" s="183"/>
      <c r="DI7" s="183"/>
      <c r="DJ7" s="183"/>
      <c r="DK7" s="183"/>
      <c r="DL7" s="183"/>
      <c r="DM7" s="183"/>
      <c r="DN7" s="183"/>
      <c r="DO7" s="183"/>
      <c r="DP7" s="183"/>
      <c r="DQ7" s="183"/>
      <c r="DR7" s="183"/>
      <c r="DS7" s="183"/>
      <c r="DT7" s="183"/>
      <c r="DU7" s="183"/>
      <c r="DV7" s="183"/>
      <c r="DW7" s="183"/>
      <c r="DX7" s="183"/>
      <c r="DY7" s="183"/>
      <c r="DZ7" s="183"/>
      <c r="EA7" s="183"/>
      <c r="EB7" s="183"/>
      <c r="EC7" s="183"/>
      <c r="ED7" s="183"/>
      <c r="EE7" s="183"/>
      <c r="EF7" s="183"/>
      <c r="EG7" s="183"/>
      <c r="EH7" s="183"/>
      <c r="EI7" s="183"/>
      <c r="EJ7" s="183"/>
      <c r="EK7" s="183"/>
      <c r="EL7" s="183"/>
      <c r="EM7" s="183"/>
      <c r="EN7" s="183"/>
      <c r="EO7" s="183"/>
      <c r="EP7" s="183"/>
      <c r="EQ7" s="183"/>
      <c r="ER7" s="183"/>
      <c r="ES7" s="183"/>
      <c r="ET7" s="183"/>
      <c r="EU7" s="183"/>
      <c r="EV7" s="183"/>
      <c r="EW7" s="183"/>
      <c r="EX7" s="183"/>
      <c r="EY7" s="183"/>
      <c r="EZ7" s="183"/>
      <c r="FA7" s="183"/>
      <c r="FB7" s="183"/>
      <c r="FC7" s="183"/>
      <c r="FD7" s="183"/>
      <c r="FE7" s="183"/>
      <c r="FF7" s="183"/>
      <c r="FG7" s="183"/>
      <c r="FH7" s="183"/>
      <c r="FI7" s="183"/>
      <c r="FJ7" s="183"/>
      <c r="FK7" s="183"/>
      <c r="FL7" s="183"/>
      <c r="FM7" s="183"/>
      <c r="FN7" s="183"/>
      <c r="FO7" s="183"/>
      <c r="FP7" s="183"/>
      <c r="FQ7" s="183"/>
      <c r="FR7" s="183"/>
      <c r="FS7" s="183"/>
      <c r="FT7" s="183"/>
      <c r="FU7" s="183"/>
      <c r="FV7" s="183"/>
      <c r="FW7" s="183"/>
    </row>
    <row r="8" spans="1:179" s="451" customFormat="1">
      <c r="A8" s="129"/>
      <c r="B8" s="865"/>
      <c r="C8" s="407"/>
      <c r="D8" s="407"/>
      <c r="E8" s="407"/>
      <c r="F8" s="407"/>
      <c r="G8" s="407"/>
      <c r="H8" s="407"/>
      <c r="I8" s="407"/>
      <c r="J8" s="407"/>
      <c r="K8" s="121" t="s">
        <v>20</v>
      </c>
      <c r="L8" s="494"/>
      <c r="N8" s="113"/>
      <c r="O8" s="183"/>
      <c r="P8" s="183"/>
      <c r="Q8" s="183"/>
      <c r="R8" s="183"/>
      <c r="S8" s="183"/>
      <c r="T8" s="183"/>
      <c r="U8" s="183"/>
      <c r="V8" s="183"/>
      <c r="W8" s="183"/>
      <c r="X8" s="183"/>
      <c r="Y8" s="183"/>
      <c r="Z8" s="183"/>
      <c r="AA8" s="183"/>
      <c r="AB8" s="183"/>
      <c r="AC8" s="183"/>
      <c r="AD8" s="183"/>
      <c r="AE8" s="183"/>
      <c r="AF8" s="183"/>
      <c r="AG8" s="183"/>
      <c r="AH8" s="183"/>
      <c r="AI8" s="183"/>
      <c r="AJ8" s="183"/>
      <c r="AK8" s="183"/>
      <c r="AL8" s="183"/>
      <c r="AM8" s="183"/>
      <c r="AN8" s="183"/>
      <c r="AO8" s="183"/>
      <c r="AP8" s="183"/>
      <c r="AQ8" s="183"/>
      <c r="AR8" s="183"/>
      <c r="AS8" s="183"/>
      <c r="AT8" s="183"/>
      <c r="AU8" s="183"/>
      <c r="AV8" s="183"/>
      <c r="AW8" s="183"/>
      <c r="AX8" s="183"/>
      <c r="AY8" s="183"/>
      <c r="AZ8" s="183"/>
      <c r="BA8" s="183"/>
      <c r="BB8" s="183"/>
      <c r="BC8" s="183"/>
      <c r="BD8" s="183"/>
      <c r="BE8" s="183"/>
      <c r="BF8" s="183"/>
      <c r="BG8" s="183"/>
      <c r="BH8" s="183"/>
      <c r="BI8" s="183"/>
      <c r="BJ8" s="183"/>
      <c r="BK8" s="183"/>
      <c r="BL8" s="183"/>
      <c r="BM8" s="183"/>
      <c r="BN8" s="183"/>
      <c r="BO8" s="183"/>
      <c r="BP8" s="183"/>
      <c r="BQ8" s="183"/>
      <c r="BR8" s="183"/>
      <c r="BS8" s="183"/>
      <c r="BT8" s="183"/>
      <c r="BU8" s="183"/>
      <c r="BV8" s="183"/>
      <c r="BW8" s="183"/>
      <c r="BX8" s="183"/>
      <c r="BY8" s="183"/>
      <c r="BZ8" s="183"/>
      <c r="CA8" s="183"/>
      <c r="CB8" s="183"/>
      <c r="CC8" s="183"/>
      <c r="CD8" s="183"/>
      <c r="CE8" s="183"/>
      <c r="CF8" s="183"/>
      <c r="CG8" s="183"/>
      <c r="CH8" s="183"/>
      <c r="CI8" s="183"/>
      <c r="CJ8" s="183"/>
      <c r="CK8" s="183"/>
      <c r="CL8" s="183"/>
      <c r="CM8" s="183"/>
      <c r="CN8" s="183"/>
      <c r="CO8" s="183"/>
      <c r="CP8" s="183"/>
      <c r="CQ8" s="183"/>
      <c r="CR8" s="183"/>
      <c r="CS8" s="183"/>
      <c r="CT8" s="183"/>
      <c r="CU8" s="183"/>
      <c r="CV8" s="183"/>
      <c r="CW8" s="183"/>
      <c r="CX8" s="183"/>
      <c r="CY8" s="183"/>
      <c r="CZ8" s="183"/>
      <c r="DA8" s="183"/>
      <c r="DB8" s="183"/>
      <c r="DC8" s="183"/>
      <c r="DD8" s="183"/>
      <c r="DE8" s="183"/>
      <c r="DF8" s="183"/>
      <c r="DG8" s="183"/>
      <c r="DH8" s="183"/>
      <c r="DI8" s="183"/>
      <c r="DJ8" s="183"/>
      <c r="DK8" s="183"/>
      <c r="DL8" s="183"/>
      <c r="DM8" s="183"/>
      <c r="DN8" s="183"/>
      <c r="DO8" s="183"/>
      <c r="DP8" s="183"/>
      <c r="DQ8" s="183"/>
      <c r="DR8" s="183"/>
      <c r="DS8" s="183"/>
      <c r="DT8" s="183"/>
      <c r="DU8" s="183"/>
      <c r="DV8" s="183"/>
      <c r="DW8" s="183"/>
      <c r="DX8" s="183"/>
      <c r="DY8" s="183"/>
      <c r="DZ8" s="183"/>
      <c r="EA8" s="183"/>
      <c r="EB8" s="183"/>
      <c r="EC8" s="183"/>
      <c r="ED8" s="183"/>
      <c r="EE8" s="183"/>
      <c r="EF8" s="183"/>
      <c r="EG8" s="183"/>
      <c r="EH8" s="183"/>
      <c r="EI8" s="183"/>
      <c r="EJ8" s="183"/>
      <c r="EK8" s="183"/>
      <c r="EL8" s="183"/>
      <c r="EM8" s="183"/>
      <c r="EN8" s="183"/>
      <c r="EO8" s="183"/>
      <c r="EP8" s="183"/>
      <c r="EQ8" s="183"/>
      <c r="ER8" s="183"/>
      <c r="ES8" s="183"/>
      <c r="ET8" s="183"/>
      <c r="EU8" s="183"/>
      <c r="EV8" s="183"/>
      <c r="EW8" s="183"/>
      <c r="EX8" s="183"/>
      <c r="EY8" s="183"/>
      <c r="EZ8" s="183"/>
      <c r="FA8" s="183"/>
      <c r="FB8" s="183"/>
      <c r="FC8" s="183"/>
      <c r="FD8" s="183"/>
      <c r="FE8" s="183"/>
      <c r="FF8" s="183"/>
      <c r="FG8" s="183"/>
      <c r="FH8" s="183"/>
      <c r="FI8" s="183"/>
      <c r="FJ8" s="183"/>
      <c r="FK8" s="183"/>
      <c r="FL8" s="183"/>
      <c r="FM8" s="183"/>
      <c r="FN8" s="183"/>
      <c r="FO8" s="183"/>
      <c r="FP8" s="183"/>
      <c r="FQ8" s="183"/>
      <c r="FR8" s="183"/>
      <c r="FS8" s="183"/>
      <c r="FT8" s="183"/>
      <c r="FU8" s="183"/>
      <c r="FV8" s="183"/>
      <c r="FW8" s="183"/>
    </row>
    <row r="9" spans="1:179" s="451" customFormat="1">
      <c r="A9" s="760" t="s">
        <v>114</v>
      </c>
      <c r="B9" s="865">
        <f>'Sch-1a'!B9</f>
        <v>0</v>
      </c>
      <c r="C9" s="407"/>
      <c r="D9" s="407"/>
      <c r="E9" s="407"/>
      <c r="F9" s="407"/>
      <c r="G9" s="407"/>
      <c r="H9" s="407"/>
      <c r="I9" s="407"/>
      <c r="J9" s="407"/>
      <c r="K9" s="124" t="s">
        <v>21</v>
      </c>
      <c r="L9" s="494"/>
      <c r="N9" s="11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83"/>
      <c r="AR9" s="183"/>
      <c r="AS9" s="183"/>
      <c r="AT9" s="183"/>
      <c r="AU9" s="183"/>
      <c r="AV9" s="183"/>
      <c r="AW9" s="183"/>
      <c r="AX9" s="183"/>
      <c r="AY9" s="183"/>
      <c r="AZ9" s="183"/>
      <c r="BA9" s="183"/>
      <c r="BB9" s="183"/>
      <c r="BC9" s="183"/>
      <c r="BD9" s="183"/>
      <c r="BE9" s="183"/>
      <c r="BF9" s="183"/>
      <c r="BG9" s="183"/>
      <c r="BH9" s="183"/>
      <c r="BI9" s="183"/>
      <c r="BJ9" s="183"/>
      <c r="BK9" s="183"/>
      <c r="BL9" s="183"/>
      <c r="BM9" s="183"/>
      <c r="BN9" s="183"/>
      <c r="BO9" s="183"/>
      <c r="BP9" s="183"/>
      <c r="BQ9" s="183"/>
      <c r="BR9" s="183"/>
      <c r="BS9" s="183"/>
      <c r="BT9" s="183"/>
      <c r="BU9" s="183"/>
      <c r="BV9" s="183"/>
      <c r="BW9" s="183"/>
      <c r="BX9" s="183"/>
      <c r="BY9" s="183"/>
      <c r="BZ9" s="183"/>
      <c r="CA9" s="183"/>
      <c r="CB9" s="183"/>
      <c r="CC9" s="183"/>
      <c r="CD9" s="183"/>
      <c r="CE9" s="183"/>
      <c r="CF9" s="183"/>
      <c r="CG9" s="183"/>
      <c r="CH9" s="183"/>
      <c r="CI9" s="183"/>
      <c r="CJ9" s="183"/>
      <c r="CK9" s="183"/>
      <c r="CL9" s="183"/>
      <c r="CM9" s="183"/>
      <c r="CN9" s="183"/>
      <c r="CO9" s="183"/>
      <c r="CP9" s="183"/>
      <c r="CQ9" s="183"/>
      <c r="CR9" s="183"/>
      <c r="CS9" s="183"/>
      <c r="CT9" s="183"/>
      <c r="CU9" s="183"/>
      <c r="CV9" s="183"/>
      <c r="CW9" s="183"/>
      <c r="CX9" s="183"/>
      <c r="CY9" s="183"/>
      <c r="CZ9" s="183"/>
      <c r="DA9" s="183"/>
      <c r="DB9" s="183"/>
      <c r="DC9" s="183"/>
      <c r="DD9" s="183"/>
      <c r="DE9" s="183"/>
      <c r="DF9" s="183"/>
      <c r="DG9" s="183"/>
      <c r="DH9" s="183"/>
      <c r="DI9" s="183"/>
      <c r="DJ9" s="183"/>
      <c r="DK9" s="183"/>
      <c r="DL9" s="183"/>
      <c r="DM9" s="183"/>
      <c r="DN9" s="183"/>
      <c r="DO9" s="183"/>
      <c r="DP9" s="183"/>
      <c r="DQ9" s="183"/>
      <c r="DR9" s="183"/>
      <c r="DS9" s="183"/>
      <c r="DT9" s="183"/>
      <c r="DU9" s="183"/>
      <c r="DV9" s="183"/>
      <c r="DW9" s="183"/>
      <c r="DX9" s="183"/>
      <c r="DY9" s="183"/>
      <c r="DZ9" s="183"/>
      <c r="EA9" s="183"/>
      <c r="EB9" s="183"/>
      <c r="EC9" s="183"/>
      <c r="ED9" s="183"/>
      <c r="EE9" s="183"/>
      <c r="EF9" s="183"/>
      <c r="EG9" s="183"/>
      <c r="EH9" s="183"/>
      <c r="EI9" s="183"/>
      <c r="EJ9" s="183"/>
      <c r="EK9" s="183"/>
      <c r="EL9" s="183"/>
      <c r="EM9" s="183"/>
      <c r="EN9" s="183"/>
      <c r="EO9" s="183"/>
      <c r="EP9" s="183"/>
      <c r="EQ9" s="183"/>
      <c r="ER9" s="183"/>
      <c r="ES9" s="183"/>
      <c r="ET9" s="183"/>
      <c r="EU9" s="183"/>
      <c r="EV9" s="183"/>
      <c r="EW9" s="183"/>
      <c r="EX9" s="183"/>
      <c r="EY9" s="183"/>
      <c r="EZ9" s="183"/>
      <c r="FA9" s="183"/>
      <c r="FB9" s="183"/>
      <c r="FC9" s="183"/>
      <c r="FD9" s="183"/>
      <c r="FE9" s="183"/>
      <c r="FF9" s="183"/>
      <c r="FG9" s="183"/>
      <c r="FH9" s="183"/>
      <c r="FI9" s="183"/>
      <c r="FJ9" s="183"/>
      <c r="FK9" s="183"/>
      <c r="FL9" s="183"/>
      <c r="FM9" s="183"/>
      <c r="FN9" s="183"/>
      <c r="FO9" s="183"/>
      <c r="FP9" s="183"/>
      <c r="FQ9" s="183"/>
      <c r="FR9" s="183"/>
      <c r="FS9" s="183"/>
      <c r="FT9" s="183"/>
      <c r="FU9" s="183"/>
      <c r="FV9" s="183"/>
      <c r="FW9" s="183"/>
    </row>
    <row r="10" spans="1:179" s="451" customFormat="1">
      <c r="A10" s="502"/>
      <c r="B10" s="865">
        <f>'Sch-1a'!B10</f>
        <v>0</v>
      </c>
      <c r="C10" s="407"/>
      <c r="D10" s="407"/>
      <c r="E10" s="407"/>
      <c r="F10" s="407"/>
      <c r="G10" s="407"/>
      <c r="H10" s="407"/>
      <c r="I10" s="407"/>
      <c r="J10" s="407"/>
      <c r="K10" s="124" t="s">
        <v>115</v>
      </c>
      <c r="L10" s="494"/>
      <c r="N10" s="11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3"/>
      <c r="AR10" s="183"/>
      <c r="AS10" s="183"/>
      <c r="AT10" s="183"/>
      <c r="AU10" s="183"/>
      <c r="AV10" s="183"/>
      <c r="AW10" s="183"/>
      <c r="AX10" s="183"/>
      <c r="AY10" s="183"/>
      <c r="AZ10" s="183"/>
      <c r="BA10" s="183"/>
      <c r="BB10" s="183"/>
      <c r="BC10" s="183"/>
      <c r="BD10" s="183"/>
      <c r="BE10" s="183"/>
      <c r="BF10" s="183"/>
      <c r="BG10" s="183"/>
      <c r="BH10" s="183"/>
      <c r="BI10" s="183"/>
      <c r="BJ10" s="183"/>
      <c r="BK10" s="183"/>
      <c r="BL10" s="183"/>
      <c r="BM10" s="183"/>
      <c r="BN10" s="183"/>
      <c r="BO10" s="183"/>
      <c r="BP10" s="183"/>
      <c r="BQ10" s="183"/>
      <c r="BR10" s="183"/>
      <c r="BS10" s="183"/>
      <c r="BT10" s="183"/>
      <c r="BU10" s="183"/>
      <c r="BV10" s="183"/>
      <c r="BW10" s="183"/>
      <c r="BX10" s="183"/>
      <c r="BY10" s="183"/>
      <c r="BZ10" s="183"/>
      <c r="CA10" s="183"/>
      <c r="CB10" s="183"/>
      <c r="CC10" s="183"/>
      <c r="CD10" s="183"/>
      <c r="CE10" s="183"/>
      <c r="CF10" s="183"/>
      <c r="CG10" s="183"/>
      <c r="CH10" s="183"/>
      <c r="CI10" s="183"/>
      <c r="CJ10" s="183"/>
      <c r="CK10" s="183"/>
      <c r="CL10" s="183"/>
      <c r="CM10" s="183"/>
      <c r="CN10" s="183"/>
      <c r="CO10" s="183"/>
      <c r="CP10" s="183"/>
      <c r="CQ10" s="183"/>
      <c r="CR10" s="183"/>
      <c r="CS10" s="183"/>
      <c r="CT10" s="183"/>
      <c r="CU10" s="183"/>
      <c r="CV10" s="183"/>
      <c r="CW10" s="183"/>
      <c r="CX10" s="183"/>
      <c r="CY10" s="183"/>
      <c r="CZ10" s="183"/>
      <c r="DA10" s="183"/>
      <c r="DB10" s="183"/>
      <c r="DC10" s="183"/>
      <c r="DD10" s="183"/>
      <c r="DE10" s="183"/>
      <c r="DF10" s="183"/>
      <c r="DG10" s="183"/>
      <c r="DH10" s="183"/>
      <c r="DI10" s="183"/>
      <c r="DJ10" s="183"/>
      <c r="DK10" s="183"/>
      <c r="DL10" s="183"/>
      <c r="DM10" s="183"/>
      <c r="DN10" s="183"/>
      <c r="DO10" s="183"/>
      <c r="DP10" s="183"/>
      <c r="DQ10" s="183"/>
      <c r="DR10" s="183"/>
      <c r="DS10" s="183"/>
      <c r="DT10" s="183"/>
      <c r="DU10" s="183"/>
      <c r="DV10" s="183"/>
      <c r="DW10" s="183"/>
      <c r="DX10" s="183"/>
      <c r="DY10" s="183"/>
      <c r="DZ10" s="183"/>
      <c r="EA10" s="183"/>
      <c r="EB10" s="183"/>
      <c r="EC10" s="183"/>
      <c r="ED10" s="183"/>
      <c r="EE10" s="183"/>
      <c r="EF10" s="183"/>
      <c r="EG10" s="183"/>
      <c r="EH10" s="183"/>
      <c r="EI10" s="183"/>
      <c r="EJ10" s="183"/>
      <c r="EK10" s="183"/>
      <c r="EL10" s="183"/>
      <c r="EM10" s="183"/>
      <c r="EN10" s="183"/>
      <c r="EO10" s="183"/>
      <c r="EP10" s="183"/>
      <c r="EQ10" s="183"/>
      <c r="ER10" s="183"/>
      <c r="ES10" s="183"/>
      <c r="ET10" s="183"/>
      <c r="EU10" s="183"/>
      <c r="EV10" s="183"/>
      <c r="EW10" s="183"/>
      <c r="EX10" s="183"/>
      <c r="EY10" s="183"/>
      <c r="EZ10" s="183"/>
      <c r="FA10" s="183"/>
      <c r="FB10" s="183"/>
      <c r="FC10" s="183"/>
      <c r="FD10" s="183"/>
      <c r="FE10" s="183"/>
      <c r="FF10" s="183"/>
      <c r="FG10" s="183"/>
      <c r="FH10" s="183"/>
      <c r="FI10" s="183"/>
      <c r="FJ10" s="183"/>
      <c r="FK10" s="183"/>
      <c r="FL10" s="183"/>
      <c r="FM10" s="183"/>
      <c r="FN10" s="183"/>
      <c r="FO10" s="183"/>
      <c r="FP10" s="183"/>
      <c r="FQ10" s="183"/>
      <c r="FR10" s="183"/>
      <c r="FS10" s="183"/>
      <c r="FT10" s="183"/>
      <c r="FU10" s="183"/>
      <c r="FV10" s="183"/>
      <c r="FW10" s="183"/>
    </row>
    <row r="11" spans="1:179" s="451" customFormat="1">
      <c r="A11" s="502"/>
      <c r="B11" s="865">
        <f>'Sch-1a'!B11</f>
        <v>0</v>
      </c>
      <c r="C11" s="407"/>
      <c r="D11" s="407"/>
      <c r="E11" s="407"/>
      <c r="F11" s="407"/>
      <c r="G11" s="407"/>
      <c r="H11" s="407"/>
      <c r="I11" s="407"/>
      <c r="J11" s="407"/>
      <c r="K11" s="124" t="s">
        <v>22</v>
      </c>
      <c r="L11" s="494"/>
      <c r="N11" s="113"/>
      <c r="O11" s="183"/>
      <c r="P11" s="183"/>
      <c r="Q11" s="183"/>
      <c r="R11" s="183"/>
      <c r="S11" s="183"/>
      <c r="T11" s="183"/>
      <c r="U11" s="183"/>
      <c r="V11" s="183"/>
      <c r="W11" s="183"/>
      <c r="X11" s="183"/>
      <c r="Y11" s="183"/>
      <c r="Z11" s="183"/>
      <c r="AA11" s="183"/>
      <c r="AB11" s="183"/>
      <c r="AC11" s="183"/>
      <c r="AD11" s="183"/>
      <c r="AE11" s="183"/>
      <c r="AF11" s="183"/>
      <c r="AG11" s="183"/>
      <c r="AH11" s="183"/>
      <c r="AI11" s="183"/>
      <c r="AJ11" s="183"/>
      <c r="AK11" s="183"/>
      <c r="AL11" s="183"/>
      <c r="AM11" s="183"/>
      <c r="AN11" s="183"/>
      <c r="AO11" s="183"/>
      <c r="AP11" s="183"/>
      <c r="AQ11" s="183"/>
      <c r="AR11" s="183"/>
      <c r="AS11" s="183"/>
      <c r="AT11" s="183"/>
      <c r="AU11" s="183"/>
      <c r="AV11" s="183"/>
      <c r="AW11" s="183"/>
      <c r="AX11" s="183"/>
      <c r="AY11" s="183"/>
      <c r="AZ11" s="183"/>
      <c r="BA11" s="183"/>
      <c r="BB11" s="183"/>
      <c r="BC11" s="183"/>
      <c r="BD11" s="183"/>
      <c r="BE11" s="183"/>
      <c r="BF11" s="183"/>
      <c r="BG11" s="183"/>
      <c r="BH11" s="183"/>
      <c r="BI11" s="183"/>
      <c r="BJ11" s="183"/>
      <c r="BK11" s="183"/>
      <c r="BL11" s="183"/>
      <c r="BM11" s="183"/>
      <c r="BN11" s="183"/>
      <c r="BO11" s="183"/>
      <c r="BP11" s="183"/>
      <c r="BQ11" s="183"/>
      <c r="BR11" s="183"/>
      <c r="BS11" s="183"/>
      <c r="BT11" s="183"/>
      <c r="BU11" s="183"/>
      <c r="BV11" s="183"/>
      <c r="BW11" s="183"/>
      <c r="BX11" s="183"/>
      <c r="BY11" s="183"/>
      <c r="BZ11" s="183"/>
      <c r="CA11" s="183"/>
      <c r="CB11" s="183"/>
      <c r="CC11" s="183"/>
      <c r="CD11" s="183"/>
      <c r="CE11" s="183"/>
      <c r="CF11" s="183"/>
      <c r="CG11" s="183"/>
      <c r="CH11" s="183"/>
      <c r="CI11" s="183"/>
      <c r="CJ11" s="183"/>
      <c r="CK11" s="183"/>
      <c r="CL11" s="183"/>
      <c r="CM11" s="183"/>
      <c r="CN11" s="183"/>
      <c r="CO11" s="183"/>
      <c r="CP11" s="183"/>
      <c r="CQ11" s="183"/>
      <c r="CR11" s="183"/>
      <c r="CS11" s="183"/>
      <c r="CT11" s="183"/>
      <c r="CU11" s="183"/>
      <c r="CV11" s="183"/>
      <c r="CW11" s="183"/>
      <c r="CX11" s="183"/>
      <c r="CY11" s="183"/>
      <c r="CZ11" s="183"/>
      <c r="DA11" s="183"/>
      <c r="DB11" s="183"/>
      <c r="DC11" s="183"/>
      <c r="DD11" s="183"/>
      <c r="DE11" s="183"/>
      <c r="DF11" s="183"/>
      <c r="DG11" s="183"/>
      <c r="DH11" s="183"/>
      <c r="DI11" s="183"/>
      <c r="DJ11" s="183"/>
      <c r="DK11" s="183"/>
      <c r="DL11" s="183"/>
      <c r="DM11" s="183"/>
      <c r="DN11" s="183"/>
      <c r="DO11" s="183"/>
      <c r="DP11" s="183"/>
      <c r="DQ11" s="183"/>
      <c r="DR11" s="183"/>
      <c r="DS11" s="183"/>
      <c r="DT11" s="183"/>
      <c r="DU11" s="183"/>
      <c r="DV11" s="183"/>
      <c r="DW11" s="183"/>
      <c r="DX11" s="183"/>
      <c r="DY11" s="183"/>
      <c r="DZ11" s="183"/>
      <c r="EA11" s="183"/>
      <c r="EB11" s="183"/>
      <c r="EC11" s="183"/>
      <c r="ED11" s="183"/>
      <c r="EE11" s="183"/>
      <c r="EF11" s="183"/>
      <c r="EG11" s="183"/>
      <c r="EH11" s="183"/>
      <c r="EI11" s="183"/>
      <c r="EJ11" s="183"/>
      <c r="EK11" s="183"/>
      <c r="EL11" s="183"/>
      <c r="EM11" s="183"/>
      <c r="EN11" s="183"/>
      <c r="EO11" s="183"/>
      <c r="EP11" s="183"/>
      <c r="EQ11" s="183"/>
      <c r="ER11" s="183"/>
      <c r="ES11" s="183"/>
      <c r="ET11" s="183"/>
      <c r="EU11" s="183"/>
      <c r="EV11" s="183"/>
      <c r="EW11" s="183"/>
      <c r="EX11" s="183"/>
      <c r="EY11" s="183"/>
      <c r="EZ11" s="183"/>
      <c r="FA11" s="183"/>
      <c r="FB11" s="183"/>
      <c r="FC11" s="183"/>
      <c r="FD11" s="183"/>
      <c r="FE11" s="183"/>
      <c r="FF11" s="183"/>
      <c r="FG11" s="183"/>
      <c r="FH11" s="183"/>
      <c r="FI11" s="183"/>
      <c r="FJ11" s="183"/>
      <c r="FK11" s="183"/>
      <c r="FL11" s="183"/>
      <c r="FM11" s="183"/>
      <c r="FN11" s="183"/>
      <c r="FO11" s="183"/>
      <c r="FP11" s="183"/>
      <c r="FQ11" s="183"/>
      <c r="FR11" s="183"/>
      <c r="FS11" s="183"/>
      <c r="FT11" s="183"/>
      <c r="FU11" s="183"/>
      <c r="FV11" s="183"/>
      <c r="FW11" s="183"/>
    </row>
    <row r="12" spans="1:179" s="451" customFormat="1">
      <c r="A12" s="502"/>
      <c r="B12" s="865"/>
      <c r="C12" s="407"/>
      <c r="D12" s="407"/>
      <c r="E12" s="407"/>
      <c r="F12" s="407"/>
      <c r="G12" s="407"/>
      <c r="H12" s="407"/>
      <c r="I12" s="407"/>
      <c r="J12" s="407"/>
      <c r="K12" s="124" t="s">
        <v>116</v>
      </c>
      <c r="L12" s="494"/>
      <c r="M12" s="494"/>
      <c r="N12" s="494"/>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c r="AS12" s="183"/>
      <c r="AT12" s="183"/>
      <c r="AU12" s="183"/>
      <c r="AV12" s="183"/>
      <c r="AW12" s="183"/>
      <c r="AX12" s="183"/>
      <c r="AY12" s="183"/>
      <c r="AZ12" s="183"/>
      <c r="BA12" s="183"/>
      <c r="BB12" s="183"/>
      <c r="BC12" s="183"/>
      <c r="BD12" s="183"/>
      <c r="BE12" s="183"/>
      <c r="BF12" s="183"/>
      <c r="BG12" s="183"/>
      <c r="BH12" s="183"/>
      <c r="BI12" s="183"/>
      <c r="BJ12" s="183"/>
      <c r="BK12" s="183"/>
      <c r="BL12" s="183"/>
      <c r="BM12" s="183"/>
      <c r="BN12" s="183"/>
      <c r="BO12" s="183"/>
      <c r="BP12" s="183"/>
      <c r="BQ12" s="183"/>
      <c r="BR12" s="183"/>
      <c r="BS12" s="183"/>
      <c r="BT12" s="183"/>
      <c r="BU12" s="183"/>
      <c r="BV12" s="183"/>
      <c r="BW12" s="183"/>
      <c r="BX12" s="183"/>
      <c r="BY12" s="183"/>
      <c r="BZ12" s="183"/>
      <c r="CA12" s="183"/>
      <c r="CB12" s="183"/>
      <c r="CC12" s="183"/>
      <c r="CD12" s="183"/>
      <c r="CE12" s="183"/>
      <c r="CF12" s="183"/>
      <c r="CG12" s="183"/>
      <c r="CH12" s="183"/>
      <c r="CI12" s="183"/>
      <c r="CJ12" s="183"/>
      <c r="CK12" s="183"/>
      <c r="CL12" s="183"/>
      <c r="CM12" s="183"/>
      <c r="CN12" s="183"/>
      <c r="CO12" s="183"/>
      <c r="CP12" s="183"/>
      <c r="CQ12" s="183"/>
      <c r="CR12" s="183"/>
      <c r="CS12" s="183"/>
      <c r="CT12" s="183"/>
      <c r="CU12" s="183"/>
      <c r="CV12" s="183"/>
      <c r="CW12" s="183"/>
      <c r="CX12" s="183"/>
      <c r="CY12" s="183"/>
      <c r="CZ12" s="183"/>
      <c r="DA12" s="183"/>
      <c r="DB12" s="183"/>
      <c r="DC12" s="183"/>
      <c r="DD12" s="183"/>
      <c r="DE12" s="183"/>
      <c r="DF12" s="183"/>
      <c r="DG12" s="183"/>
      <c r="DH12" s="183"/>
      <c r="DI12" s="183"/>
      <c r="DJ12" s="183"/>
      <c r="DK12" s="183"/>
      <c r="DL12" s="183"/>
      <c r="DM12" s="183"/>
      <c r="DN12" s="183"/>
      <c r="DO12" s="183"/>
      <c r="DP12" s="183"/>
      <c r="DQ12" s="183"/>
      <c r="DR12" s="183"/>
      <c r="DS12" s="183"/>
      <c r="DT12" s="183"/>
      <c r="DU12" s="183"/>
      <c r="DV12" s="183"/>
      <c r="DW12" s="183"/>
      <c r="DX12" s="183"/>
      <c r="DY12" s="183"/>
      <c r="DZ12" s="183"/>
      <c r="EA12" s="183"/>
      <c r="EB12" s="183"/>
      <c r="EC12" s="183"/>
      <c r="ED12" s="183"/>
      <c r="EE12" s="183"/>
      <c r="EF12" s="183"/>
      <c r="EG12" s="183"/>
      <c r="EH12" s="183"/>
      <c r="EI12" s="183"/>
      <c r="EJ12" s="183"/>
      <c r="EK12" s="183"/>
      <c r="EL12" s="183"/>
      <c r="EM12" s="183"/>
      <c r="EN12" s="183"/>
      <c r="EO12" s="183"/>
      <c r="EP12" s="183"/>
      <c r="EQ12" s="183"/>
      <c r="ER12" s="183"/>
      <c r="ES12" s="183"/>
      <c r="ET12" s="183"/>
      <c r="EU12" s="183"/>
      <c r="EV12" s="183"/>
      <c r="EW12" s="183"/>
      <c r="EX12" s="183"/>
      <c r="EY12" s="183"/>
      <c r="EZ12" s="183"/>
      <c r="FA12" s="183"/>
      <c r="FB12" s="183"/>
      <c r="FC12" s="183"/>
      <c r="FD12" s="183"/>
      <c r="FE12" s="183"/>
      <c r="FF12" s="183"/>
      <c r="FG12" s="183"/>
      <c r="FH12" s="183"/>
      <c r="FI12" s="183"/>
      <c r="FJ12" s="183"/>
      <c r="FK12" s="183"/>
      <c r="FL12" s="183"/>
      <c r="FM12" s="183"/>
      <c r="FN12" s="183"/>
      <c r="FO12" s="183"/>
      <c r="FP12" s="183"/>
      <c r="FQ12" s="183"/>
      <c r="FR12" s="183"/>
      <c r="FS12" s="183"/>
      <c r="FT12" s="183"/>
      <c r="FU12" s="183"/>
      <c r="FV12" s="183"/>
      <c r="FW12" s="183"/>
    </row>
    <row r="13" spans="1:179" s="451" customFormat="1">
      <c r="A13" s="502"/>
      <c r="B13" s="865"/>
      <c r="C13" s="407"/>
      <c r="D13" s="407"/>
      <c r="E13" s="407"/>
      <c r="F13" s="407"/>
      <c r="G13" s="407"/>
      <c r="H13" s="407"/>
      <c r="I13" s="407"/>
      <c r="J13" s="407"/>
      <c r="K13" s="124" t="s">
        <v>117</v>
      </c>
      <c r="L13" s="494"/>
      <c r="M13" s="494"/>
      <c r="N13" s="494"/>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c r="AS13" s="183"/>
      <c r="AT13" s="183"/>
      <c r="AU13" s="183"/>
      <c r="AV13" s="183"/>
      <c r="AW13" s="183"/>
      <c r="AX13" s="183"/>
      <c r="AY13" s="183"/>
      <c r="AZ13" s="183"/>
      <c r="BA13" s="183"/>
      <c r="BB13" s="183"/>
      <c r="BC13" s="183"/>
      <c r="BD13" s="183"/>
      <c r="BE13" s="183"/>
      <c r="BF13" s="183"/>
      <c r="BG13" s="183"/>
      <c r="BH13" s="183"/>
      <c r="BI13" s="183"/>
      <c r="BJ13" s="183"/>
      <c r="BK13" s="183"/>
      <c r="BL13" s="183"/>
      <c r="BM13" s="183"/>
      <c r="BN13" s="183"/>
      <c r="BO13" s="183"/>
      <c r="BP13" s="183"/>
      <c r="BQ13" s="183"/>
      <c r="BR13" s="183"/>
      <c r="BS13" s="183"/>
      <c r="BT13" s="183"/>
      <c r="BU13" s="183"/>
      <c r="BV13" s="183"/>
      <c r="BW13" s="183"/>
      <c r="BX13" s="183"/>
      <c r="BY13" s="183"/>
      <c r="BZ13" s="183"/>
      <c r="CA13" s="183"/>
      <c r="CB13" s="183"/>
      <c r="CC13" s="183"/>
      <c r="CD13" s="183"/>
      <c r="CE13" s="183"/>
      <c r="CF13" s="183"/>
      <c r="CG13" s="183"/>
      <c r="CH13" s="183"/>
      <c r="CI13" s="183"/>
      <c r="CJ13" s="183"/>
      <c r="CK13" s="183"/>
      <c r="CL13" s="183"/>
      <c r="CM13" s="183"/>
      <c r="CN13" s="183"/>
      <c r="CO13" s="183"/>
      <c r="CP13" s="183"/>
      <c r="CQ13" s="183"/>
      <c r="CR13" s="183"/>
      <c r="CS13" s="183"/>
      <c r="CT13" s="183"/>
      <c r="CU13" s="183"/>
      <c r="CV13" s="183"/>
      <c r="CW13" s="183"/>
      <c r="CX13" s="183"/>
      <c r="CY13" s="183"/>
      <c r="CZ13" s="183"/>
      <c r="DA13" s="183"/>
      <c r="DB13" s="183"/>
      <c r="DC13" s="183"/>
      <c r="DD13" s="183"/>
      <c r="DE13" s="183"/>
      <c r="DF13" s="183"/>
      <c r="DG13" s="183"/>
      <c r="DH13" s="183"/>
      <c r="DI13" s="183"/>
      <c r="DJ13" s="183"/>
      <c r="DK13" s="183"/>
      <c r="DL13" s="183"/>
      <c r="DM13" s="183"/>
      <c r="DN13" s="183"/>
      <c r="DO13" s="183"/>
      <c r="DP13" s="183"/>
      <c r="DQ13" s="183"/>
      <c r="DR13" s="183"/>
      <c r="DS13" s="183"/>
      <c r="DT13" s="183"/>
      <c r="DU13" s="183"/>
      <c r="DV13" s="183"/>
      <c r="DW13" s="183"/>
      <c r="DX13" s="183"/>
      <c r="DY13" s="183"/>
      <c r="DZ13" s="183"/>
      <c r="EA13" s="183"/>
      <c r="EB13" s="183"/>
      <c r="EC13" s="183"/>
      <c r="ED13" s="183"/>
      <c r="EE13" s="183"/>
      <c r="EF13" s="183"/>
      <c r="EG13" s="183"/>
      <c r="EH13" s="183"/>
      <c r="EI13" s="183"/>
      <c r="EJ13" s="183"/>
      <c r="EK13" s="183"/>
      <c r="EL13" s="183"/>
      <c r="EM13" s="183"/>
      <c r="EN13" s="183"/>
      <c r="EO13" s="183"/>
      <c r="EP13" s="183"/>
      <c r="EQ13" s="183"/>
      <c r="ER13" s="183"/>
      <c r="ES13" s="183"/>
      <c r="ET13" s="183"/>
      <c r="EU13" s="183"/>
      <c r="EV13" s="183"/>
      <c r="EW13" s="183"/>
      <c r="EX13" s="183"/>
      <c r="EY13" s="183"/>
      <c r="EZ13" s="183"/>
      <c r="FA13" s="183"/>
      <c r="FB13" s="183"/>
      <c r="FC13" s="183"/>
      <c r="FD13" s="183"/>
      <c r="FE13" s="183"/>
      <c r="FF13" s="183"/>
      <c r="FG13" s="183"/>
      <c r="FH13" s="183"/>
      <c r="FI13" s="183"/>
      <c r="FJ13" s="183"/>
      <c r="FK13" s="183"/>
      <c r="FL13" s="183"/>
      <c r="FM13" s="183"/>
      <c r="FN13" s="183"/>
      <c r="FO13" s="183"/>
      <c r="FP13" s="183"/>
      <c r="FQ13" s="183"/>
      <c r="FR13" s="183"/>
      <c r="FS13" s="183"/>
      <c r="FT13" s="183"/>
      <c r="FU13" s="183"/>
      <c r="FV13" s="183"/>
      <c r="FW13" s="183"/>
    </row>
    <row r="14" spans="1:179" s="451" customFormat="1">
      <c r="A14" s="502"/>
      <c r="B14" s="865"/>
      <c r="C14" s="407"/>
      <c r="D14" s="407"/>
      <c r="E14" s="407"/>
      <c r="F14" s="407"/>
      <c r="G14" s="407"/>
      <c r="H14" s="407"/>
      <c r="I14" s="407"/>
      <c r="J14" s="407"/>
      <c r="K14" s="124"/>
      <c r="L14" s="494"/>
      <c r="M14" s="494"/>
      <c r="N14" s="494"/>
      <c r="O14" s="183"/>
      <c r="P14" s="183"/>
      <c r="Q14" s="183"/>
      <c r="R14" s="183"/>
      <c r="S14" s="183"/>
      <c r="T14" s="183"/>
      <c r="U14" s="183"/>
      <c r="V14" s="183"/>
      <c r="W14" s="183"/>
      <c r="X14" s="183"/>
      <c r="Y14" s="183"/>
      <c r="Z14" s="183"/>
      <c r="AA14" s="183"/>
      <c r="AB14" s="183"/>
      <c r="AC14" s="183"/>
      <c r="AD14" s="183"/>
      <c r="AE14" s="183"/>
      <c r="AF14" s="183"/>
      <c r="AG14" s="183"/>
      <c r="AH14" s="183"/>
      <c r="AI14" s="183"/>
      <c r="AJ14" s="183"/>
      <c r="AK14" s="183"/>
      <c r="AL14" s="183"/>
      <c r="AM14" s="183"/>
      <c r="AN14" s="183"/>
      <c r="AO14" s="183"/>
      <c r="AP14" s="183"/>
      <c r="AQ14" s="183"/>
      <c r="AR14" s="183"/>
      <c r="AS14" s="183"/>
      <c r="AT14" s="183"/>
      <c r="AU14" s="183"/>
      <c r="AV14" s="183"/>
      <c r="AW14" s="183"/>
      <c r="AX14" s="183"/>
      <c r="AY14" s="183"/>
      <c r="AZ14" s="183"/>
      <c r="BA14" s="183"/>
      <c r="BB14" s="183"/>
      <c r="BC14" s="183"/>
      <c r="BD14" s="183"/>
      <c r="BE14" s="183"/>
      <c r="BF14" s="183"/>
      <c r="BG14" s="183"/>
      <c r="BH14" s="183"/>
      <c r="BI14" s="183"/>
      <c r="BJ14" s="183"/>
      <c r="BK14" s="183"/>
      <c r="BL14" s="183"/>
      <c r="BM14" s="183"/>
      <c r="BN14" s="183"/>
      <c r="BO14" s="183"/>
      <c r="BP14" s="183"/>
      <c r="BQ14" s="183"/>
      <c r="BR14" s="183"/>
      <c r="BS14" s="183"/>
      <c r="BT14" s="183"/>
      <c r="BU14" s="183"/>
      <c r="BV14" s="183"/>
      <c r="BW14" s="183"/>
      <c r="BX14" s="183"/>
      <c r="BY14" s="183"/>
      <c r="BZ14" s="183"/>
      <c r="CA14" s="183"/>
      <c r="CB14" s="183"/>
      <c r="CC14" s="183"/>
      <c r="CD14" s="183"/>
      <c r="CE14" s="183"/>
      <c r="CF14" s="183"/>
      <c r="CG14" s="183"/>
      <c r="CH14" s="183"/>
      <c r="CI14" s="183"/>
      <c r="CJ14" s="183"/>
      <c r="CK14" s="183"/>
      <c r="CL14" s="183"/>
      <c r="CM14" s="183"/>
      <c r="CN14" s="183"/>
      <c r="CO14" s="183"/>
      <c r="CP14" s="183"/>
      <c r="CQ14" s="183"/>
      <c r="CR14" s="183"/>
      <c r="CS14" s="183"/>
      <c r="CT14" s="183"/>
      <c r="CU14" s="183"/>
      <c r="CV14" s="183"/>
      <c r="CW14" s="183"/>
      <c r="CX14" s="183"/>
      <c r="CY14" s="183"/>
      <c r="CZ14" s="183"/>
      <c r="DA14" s="183"/>
      <c r="DB14" s="183"/>
      <c r="DC14" s="183"/>
      <c r="DD14" s="183"/>
      <c r="DE14" s="183"/>
      <c r="DF14" s="183"/>
      <c r="DG14" s="183"/>
      <c r="DH14" s="183"/>
      <c r="DI14" s="183"/>
      <c r="DJ14" s="183"/>
      <c r="DK14" s="183"/>
      <c r="DL14" s="183"/>
      <c r="DM14" s="183"/>
      <c r="DN14" s="183"/>
      <c r="DO14" s="183"/>
      <c r="DP14" s="183"/>
      <c r="DQ14" s="183"/>
      <c r="DR14" s="183"/>
      <c r="DS14" s="183"/>
      <c r="DT14" s="183"/>
      <c r="DU14" s="183"/>
      <c r="DV14" s="183"/>
      <c r="DW14" s="183"/>
      <c r="DX14" s="183"/>
      <c r="DY14" s="183"/>
      <c r="DZ14" s="183"/>
      <c r="EA14" s="183"/>
      <c r="EB14" s="183"/>
      <c r="EC14" s="183"/>
      <c r="ED14" s="183"/>
      <c r="EE14" s="183"/>
      <c r="EF14" s="183"/>
      <c r="EG14" s="183"/>
      <c r="EH14" s="183"/>
      <c r="EI14" s="183"/>
      <c r="EJ14" s="183"/>
      <c r="EK14" s="183"/>
      <c r="EL14" s="183"/>
      <c r="EM14" s="183"/>
      <c r="EN14" s="183"/>
      <c r="EO14" s="183"/>
      <c r="EP14" s="183"/>
      <c r="EQ14" s="183"/>
      <c r="ER14" s="183"/>
      <c r="ES14" s="183"/>
      <c r="ET14" s="183"/>
      <c r="EU14" s="183"/>
      <c r="EV14" s="183"/>
      <c r="EW14" s="183"/>
      <c r="EX14" s="183"/>
      <c r="EY14" s="183"/>
      <c r="EZ14" s="183"/>
      <c r="FA14" s="183"/>
      <c r="FB14" s="183"/>
      <c r="FC14" s="183"/>
      <c r="FD14" s="183"/>
      <c r="FE14" s="183"/>
      <c r="FF14" s="183"/>
      <c r="FG14" s="183"/>
      <c r="FH14" s="183"/>
      <c r="FI14" s="183"/>
      <c r="FJ14" s="183"/>
      <c r="FK14" s="183"/>
      <c r="FL14" s="183"/>
      <c r="FM14" s="183"/>
      <c r="FN14" s="183"/>
      <c r="FO14" s="183"/>
      <c r="FP14" s="183"/>
      <c r="FQ14" s="183"/>
      <c r="FR14" s="183"/>
      <c r="FS14" s="183"/>
      <c r="FT14" s="183"/>
      <c r="FU14" s="183"/>
      <c r="FV14" s="183"/>
      <c r="FW14" s="183"/>
    </row>
    <row r="15" spans="1:179" ht="18.75" customHeight="1">
      <c r="A15" s="1143" t="s">
        <v>507</v>
      </c>
      <c r="B15" s="1143"/>
      <c r="C15" s="488"/>
      <c r="D15" s="488"/>
      <c r="E15" s="488"/>
      <c r="F15" s="488"/>
      <c r="G15" s="488"/>
      <c r="H15" s="488"/>
      <c r="I15" s="488"/>
      <c r="J15" s="488"/>
      <c r="K15" s="163"/>
      <c r="N15" s="494"/>
    </row>
    <row r="16" spans="1:179" ht="20.25" customHeight="1" thickBot="1">
      <c r="A16" s="703"/>
      <c r="B16" s="107"/>
      <c r="C16" s="488"/>
      <c r="D16" s="488"/>
      <c r="E16" s="488"/>
      <c r="F16" s="488"/>
      <c r="G16" s="488"/>
      <c r="H16" s="488"/>
      <c r="I16" s="488"/>
      <c r="J16" s="488"/>
      <c r="K16" s="1185" t="s">
        <v>487</v>
      </c>
      <c r="L16" s="1185"/>
      <c r="M16" s="1180" t="s">
        <v>405</v>
      </c>
      <c r="N16" s="1180"/>
    </row>
    <row r="17" spans="1:14" ht="39" customHeight="1">
      <c r="A17" s="1174" t="s">
        <v>350</v>
      </c>
      <c r="B17" s="1177" t="s">
        <v>15</v>
      </c>
      <c r="C17" s="1177" t="s">
        <v>1</v>
      </c>
      <c r="D17" s="1177" t="s">
        <v>0</v>
      </c>
      <c r="E17" s="1177" t="s">
        <v>389</v>
      </c>
      <c r="F17" s="1177" t="s">
        <v>403</v>
      </c>
      <c r="G17" s="1177" t="s">
        <v>376</v>
      </c>
      <c r="H17" s="1177" t="s">
        <v>402</v>
      </c>
      <c r="I17" s="1177" t="s">
        <v>5</v>
      </c>
      <c r="J17" s="1177" t="s">
        <v>34</v>
      </c>
      <c r="K17" s="1195" t="s">
        <v>547</v>
      </c>
      <c r="L17" s="1195" t="s">
        <v>548</v>
      </c>
      <c r="M17" s="1181" t="s">
        <v>390</v>
      </c>
      <c r="N17" s="1182"/>
    </row>
    <row r="18" spans="1:14" ht="57.6" customHeight="1">
      <c r="A18" s="1175"/>
      <c r="B18" s="1178"/>
      <c r="C18" s="1178"/>
      <c r="D18" s="1178"/>
      <c r="E18" s="1178"/>
      <c r="F18" s="1178"/>
      <c r="G18" s="1178"/>
      <c r="H18" s="1178"/>
      <c r="I18" s="1178"/>
      <c r="J18" s="1178"/>
      <c r="K18" s="1195"/>
      <c r="L18" s="1195"/>
      <c r="M18" s="1183"/>
      <c r="N18" s="1184"/>
    </row>
    <row r="19" spans="1:14" ht="50.25" customHeight="1">
      <c r="A19" s="1176"/>
      <c r="B19" s="1179"/>
      <c r="C19" s="1179"/>
      <c r="D19" s="1179"/>
      <c r="E19" s="1179"/>
      <c r="F19" s="1179"/>
      <c r="G19" s="1179"/>
      <c r="H19" s="1179"/>
      <c r="I19" s="1179"/>
      <c r="J19" s="1179"/>
      <c r="K19" s="1195"/>
      <c r="L19" s="1195"/>
      <c r="M19" s="503" t="s">
        <v>395</v>
      </c>
      <c r="N19" s="736" t="s">
        <v>396</v>
      </c>
    </row>
    <row r="20" spans="1:14" s="462" customFormat="1">
      <c r="A20" s="504" t="s">
        <v>7</v>
      </c>
      <c r="B20" s="505" t="s">
        <v>8</v>
      </c>
      <c r="C20" s="505" t="s">
        <v>24</v>
      </c>
      <c r="D20" s="505" t="s">
        <v>331</v>
      </c>
      <c r="E20" s="505" t="s">
        <v>24</v>
      </c>
      <c r="F20" s="505" t="s">
        <v>331</v>
      </c>
      <c r="G20" s="505" t="s">
        <v>332</v>
      </c>
      <c r="H20" s="505" t="s">
        <v>336</v>
      </c>
      <c r="I20" s="505" t="s">
        <v>9</v>
      </c>
      <c r="J20" s="505" t="s">
        <v>10</v>
      </c>
      <c r="K20" s="505" t="s">
        <v>11</v>
      </c>
      <c r="L20" s="505" t="s">
        <v>461</v>
      </c>
      <c r="M20" s="505" t="s">
        <v>387</v>
      </c>
      <c r="N20" s="737" t="s">
        <v>407</v>
      </c>
    </row>
    <row r="21" spans="1:14" s="183" customFormat="1" ht="25.5" customHeight="1">
      <c r="A21" s="999"/>
      <c r="B21" s="939"/>
      <c r="C21" s="792"/>
      <c r="D21" s="792"/>
      <c r="E21" s="788">
        <v>998736</v>
      </c>
      <c r="F21" s="785"/>
      <c r="G21" s="924">
        <v>0.18</v>
      </c>
      <c r="H21" s="897"/>
      <c r="I21" s="788"/>
      <c r="J21" s="788"/>
      <c r="K21" s="788"/>
      <c r="L21" s="193"/>
      <c r="M21" s="774"/>
      <c r="N21" s="193" t="str">
        <f t="shared" ref="N21" si="0">IF(M21="","INCLUDED",IF(ISERROR(J21*M21),M21,J21*M21))</f>
        <v>INCLUDED</v>
      </c>
    </row>
    <row r="22" spans="1:14" s="183" customFormat="1" ht="25.5" customHeight="1">
      <c r="A22" s="1044"/>
      <c r="B22" s="1186" t="s">
        <v>142</v>
      </c>
      <c r="C22" s="1187"/>
      <c r="D22" s="1187"/>
      <c r="E22" s="1187"/>
      <c r="F22" s="1187"/>
      <c r="G22" s="1187"/>
      <c r="H22" s="1187"/>
      <c r="I22" s="1187"/>
      <c r="J22" s="1187"/>
      <c r="K22" s="1187"/>
      <c r="L22" s="1188"/>
      <c r="M22" s="774"/>
      <c r="N22" s="193"/>
    </row>
    <row r="23" spans="1:14" s="183" customFormat="1" ht="25.5" customHeight="1">
      <c r="A23" s="1044"/>
      <c r="B23" s="1189"/>
      <c r="C23" s="1190"/>
      <c r="D23" s="1190"/>
      <c r="E23" s="1190"/>
      <c r="F23" s="1190"/>
      <c r="G23" s="1190"/>
      <c r="H23" s="1190"/>
      <c r="I23" s="1190"/>
      <c r="J23" s="1190"/>
      <c r="K23" s="1190"/>
      <c r="L23" s="1191"/>
      <c r="M23" s="774"/>
      <c r="N23" s="193"/>
    </row>
    <row r="24" spans="1:14" s="183" customFormat="1" ht="19.5" customHeight="1">
      <c r="A24" s="798"/>
      <c r="B24" s="1189"/>
      <c r="C24" s="1190"/>
      <c r="D24" s="1190"/>
      <c r="E24" s="1190"/>
      <c r="F24" s="1190"/>
      <c r="G24" s="1190"/>
      <c r="H24" s="1190"/>
      <c r="I24" s="1190"/>
      <c r="J24" s="1190"/>
      <c r="K24" s="1190"/>
      <c r="L24" s="1191"/>
      <c r="M24" s="800"/>
      <c r="N24" s="799" t="e">
        <f>SUM(#REF!)</f>
        <v>#REF!</v>
      </c>
    </row>
    <row r="25" spans="1:14" s="183" customFormat="1" ht="19.5" customHeight="1" thickBot="1">
      <c r="A25" s="793"/>
      <c r="B25" s="1192" t="s">
        <v>508</v>
      </c>
      <c r="C25" s="1193"/>
      <c r="D25" s="1193"/>
      <c r="E25" s="1194"/>
      <c r="F25" s="794"/>
      <c r="G25" s="794"/>
      <c r="H25" s="794"/>
      <c r="I25" s="794"/>
      <c r="J25" s="794"/>
      <c r="K25" s="795"/>
      <c r="L25" s="796">
        <f>SUM(L24:L24)</f>
        <v>0</v>
      </c>
      <c r="M25" s="795"/>
      <c r="N25" s="797" t="e">
        <f>SUM(#REF!)</f>
        <v>#REF!</v>
      </c>
    </row>
    <row r="26" spans="1:14" s="183" customFormat="1" ht="23.25" customHeight="1">
      <c r="A26" s="506"/>
      <c r="B26" s="455"/>
      <c r="C26" s="455"/>
      <c r="D26" s="455"/>
      <c r="E26" s="455"/>
      <c r="F26" s="455"/>
      <c r="G26" s="455"/>
      <c r="H26" s="455"/>
      <c r="I26" s="411"/>
      <c r="J26" s="455"/>
      <c r="K26" s="455"/>
      <c r="L26" s="455"/>
      <c r="M26" s="455"/>
      <c r="N26" s="920" t="e">
        <f>L25+N25</f>
        <v>#REF!</v>
      </c>
    </row>
    <row r="27" spans="1:14">
      <c r="M27" s="163"/>
      <c r="N27" s="163"/>
    </row>
    <row r="28" spans="1:14" ht="20.25" customHeight="1">
      <c r="A28" s="507" t="s">
        <v>3</v>
      </c>
      <c r="B28" s="1065">
        <f>'Sch-1a'!B32</f>
        <v>0</v>
      </c>
      <c r="K28" s="181" t="s">
        <v>130</v>
      </c>
      <c r="L28" s="945">
        <f>'Sch-1a'!I32</f>
        <v>0</v>
      </c>
      <c r="M28" s="1131">
        <f>'Name of Bidder'!C42</f>
        <v>0</v>
      </c>
      <c r="N28" s="1131"/>
    </row>
    <row r="29" spans="1:14" ht="20.25" customHeight="1">
      <c r="A29" s="507" t="s">
        <v>4</v>
      </c>
      <c r="B29" s="945">
        <f>'Sch-1a'!B33</f>
        <v>0</v>
      </c>
      <c r="K29" s="181" t="s">
        <v>131</v>
      </c>
      <c r="L29" s="945">
        <f>'Sch-1a'!I33</f>
        <v>0</v>
      </c>
      <c r="M29" s="1131">
        <f>'Name of Bidder'!C43</f>
        <v>0</v>
      </c>
      <c r="N29" s="1131"/>
    </row>
    <row r="30" spans="1:14">
      <c r="N30" s="497"/>
    </row>
    <row r="31" spans="1:14">
      <c r="N31" s="497"/>
    </row>
    <row r="32" spans="1:14">
      <c r="N32" s="497"/>
    </row>
    <row r="33" spans="14:14">
      <c r="N33" s="497"/>
    </row>
    <row r="34" spans="14:14">
      <c r="N34" s="497"/>
    </row>
    <row r="35" spans="14:14">
      <c r="N35" s="497"/>
    </row>
    <row r="36" spans="14:14">
      <c r="N36" s="497"/>
    </row>
    <row r="37" spans="14:14">
      <c r="N37" s="497"/>
    </row>
    <row r="38" spans="14:14">
      <c r="N38" s="497"/>
    </row>
    <row r="39" spans="14:14">
      <c r="N39" s="497"/>
    </row>
    <row r="40" spans="14:14">
      <c r="N40" s="497"/>
    </row>
    <row r="41" spans="14:14">
      <c r="N41" s="497"/>
    </row>
    <row r="42" spans="14:14">
      <c r="N42" s="497"/>
    </row>
    <row r="43" spans="14:14">
      <c r="N43" s="497"/>
    </row>
    <row r="44" spans="14:14">
      <c r="N44" s="497"/>
    </row>
    <row r="45" spans="14:14">
      <c r="N45" s="497"/>
    </row>
    <row r="46" spans="14:14">
      <c r="N46" s="497"/>
    </row>
    <row r="47" spans="14:14">
      <c r="N47" s="497"/>
    </row>
    <row r="48" spans="14:14">
      <c r="N48" s="497"/>
    </row>
    <row r="49" spans="14:14">
      <c r="N49" s="497"/>
    </row>
    <row r="50" spans="14:14">
      <c r="N50" s="497"/>
    </row>
    <row r="51" spans="14:14">
      <c r="N51" s="497"/>
    </row>
    <row r="52" spans="14:14">
      <c r="N52" s="497"/>
    </row>
    <row r="53" spans="14:14">
      <c r="N53" s="497"/>
    </row>
    <row r="54" spans="14:14">
      <c r="N54" s="497"/>
    </row>
    <row r="55" spans="14:14">
      <c r="N55" s="497"/>
    </row>
    <row r="56" spans="14:14">
      <c r="N56" s="497"/>
    </row>
    <row r="57" spans="14:14">
      <c r="N57" s="497"/>
    </row>
    <row r="58" spans="14:14">
      <c r="N58" s="497"/>
    </row>
    <row r="59" spans="14:14">
      <c r="N59" s="497"/>
    </row>
    <row r="60" spans="14:14">
      <c r="N60" s="497"/>
    </row>
    <row r="61" spans="14:14">
      <c r="N61" s="497"/>
    </row>
    <row r="62" spans="14:14">
      <c r="N62" s="497"/>
    </row>
    <row r="63" spans="14:14">
      <c r="N63" s="497"/>
    </row>
    <row r="64" spans="14:14">
      <c r="N64" s="497"/>
    </row>
    <row r="65" spans="14:14">
      <c r="N65" s="497"/>
    </row>
    <row r="66" spans="14:14">
      <c r="N66" s="497"/>
    </row>
    <row r="67" spans="14:14">
      <c r="N67" s="497"/>
    </row>
    <row r="68" spans="14:14">
      <c r="N68" s="497"/>
    </row>
    <row r="69" spans="14:14">
      <c r="N69" s="497"/>
    </row>
    <row r="70" spans="14:14">
      <c r="N70" s="497"/>
    </row>
    <row r="71" spans="14:14">
      <c r="N71" s="497"/>
    </row>
    <row r="72" spans="14:14">
      <c r="N72" s="497"/>
    </row>
    <row r="73" spans="14:14">
      <c r="N73" s="497"/>
    </row>
    <row r="74" spans="14:14">
      <c r="N74" s="497"/>
    </row>
    <row r="75" spans="14:14">
      <c r="N75" s="497"/>
    </row>
    <row r="76" spans="14:14">
      <c r="N76" s="497"/>
    </row>
    <row r="77" spans="14:14">
      <c r="N77" s="497"/>
    </row>
    <row r="78" spans="14:14">
      <c r="N78" s="497"/>
    </row>
    <row r="79" spans="14:14">
      <c r="N79" s="497"/>
    </row>
    <row r="80" spans="14:14">
      <c r="N80" s="497"/>
    </row>
    <row r="81" spans="14:14">
      <c r="N81" s="497"/>
    </row>
    <row r="82" spans="14:14">
      <c r="N82" s="497"/>
    </row>
    <row r="83" spans="14:14">
      <c r="N83" s="497"/>
    </row>
    <row r="84" spans="14:14">
      <c r="N84" s="497"/>
    </row>
    <row r="85" spans="14:14">
      <c r="N85" s="497"/>
    </row>
    <row r="86" spans="14:14">
      <c r="N86" s="497"/>
    </row>
    <row r="87" spans="14:14">
      <c r="N87" s="497"/>
    </row>
    <row r="88" spans="14:14">
      <c r="N88" s="497"/>
    </row>
    <row r="89" spans="14:14">
      <c r="N89" s="497"/>
    </row>
    <row r="90" spans="14:14">
      <c r="N90" s="497"/>
    </row>
    <row r="91" spans="14:14">
      <c r="N91" s="497"/>
    </row>
    <row r="92" spans="14:14">
      <c r="N92" s="497"/>
    </row>
    <row r="93" spans="14:14">
      <c r="N93" s="497"/>
    </row>
    <row r="94" spans="14:14">
      <c r="N94" s="497"/>
    </row>
    <row r="95" spans="14:14">
      <c r="N95" s="497"/>
    </row>
    <row r="96" spans="14:14">
      <c r="N96" s="497"/>
    </row>
    <row r="97" spans="14:14">
      <c r="N97" s="497"/>
    </row>
    <row r="98" spans="14:14">
      <c r="N98" s="497"/>
    </row>
    <row r="99" spans="14:14">
      <c r="N99" s="497"/>
    </row>
    <row r="100" spans="14:14">
      <c r="N100" s="497"/>
    </row>
    <row r="101" spans="14:14">
      <c r="N101" s="497"/>
    </row>
    <row r="102" spans="14:14">
      <c r="N102" s="497"/>
    </row>
    <row r="103" spans="14:14">
      <c r="N103" s="497"/>
    </row>
    <row r="104" spans="14:14">
      <c r="N104" s="497"/>
    </row>
    <row r="105" spans="14:14">
      <c r="N105" s="497"/>
    </row>
    <row r="106" spans="14:14">
      <c r="N106" s="497"/>
    </row>
    <row r="107" spans="14:14">
      <c r="N107" s="497"/>
    </row>
    <row r="108" spans="14:14">
      <c r="N108" s="497"/>
    </row>
    <row r="109" spans="14:14">
      <c r="N109" s="497"/>
    </row>
    <row r="110" spans="14:14">
      <c r="N110" s="497"/>
    </row>
    <row r="111" spans="14:14">
      <c r="N111" s="497"/>
    </row>
    <row r="112" spans="14:14">
      <c r="N112" s="497"/>
    </row>
    <row r="113" spans="14:14">
      <c r="N113" s="497"/>
    </row>
    <row r="114" spans="14:14">
      <c r="N114" s="497"/>
    </row>
    <row r="115" spans="14:14">
      <c r="N115" s="497"/>
    </row>
    <row r="116" spans="14:14">
      <c r="N116" s="497"/>
    </row>
    <row r="117" spans="14:14">
      <c r="N117" s="497"/>
    </row>
    <row r="118" spans="14:14">
      <c r="N118" s="497"/>
    </row>
    <row r="119" spans="14:14">
      <c r="N119" s="497"/>
    </row>
    <row r="120" spans="14:14">
      <c r="N120" s="497"/>
    </row>
    <row r="121" spans="14:14">
      <c r="N121" s="497"/>
    </row>
    <row r="122" spans="14:14">
      <c r="N122" s="497"/>
    </row>
    <row r="123" spans="14:14">
      <c r="N123" s="497"/>
    </row>
    <row r="124" spans="14:14">
      <c r="N124" s="497"/>
    </row>
    <row r="125" spans="14:14">
      <c r="N125" s="497"/>
    </row>
    <row r="126" spans="14:14">
      <c r="N126" s="497"/>
    </row>
    <row r="127" spans="14:14">
      <c r="N127" s="497"/>
    </row>
    <row r="128" spans="14:14">
      <c r="N128" s="497"/>
    </row>
    <row r="129" spans="14:14">
      <c r="N129" s="497"/>
    </row>
    <row r="130" spans="14:14">
      <c r="N130" s="497"/>
    </row>
    <row r="131" spans="14:14">
      <c r="N131" s="497"/>
    </row>
    <row r="132" spans="14:14">
      <c r="N132" s="497"/>
    </row>
    <row r="133" spans="14:14">
      <c r="N133" s="497"/>
    </row>
    <row r="134" spans="14:14">
      <c r="N134" s="497"/>
    </row>
    <row r="135" spans="14:14">
      <c r="N135" s="497"/>
    </row>
    <row r="136" spans="14:14">
      <c r="N136" s="497"/>
    </row>
    <row r="137" spans="14:14">
      <c r="N137" s="497"/>
    </row>
    <row r="138" spans="14:14">
      <c r="N138" s="497"/>
    </row>
    <row r="139" spans="14:14">
      <c r="N139" s="497"/>
    </row>
    <row r="140" spans="14:14">
      <c r="N140" s="497"/>
    </row>
    <row r="141" spans="14:14">
      <c r="N141" s="497"/>
    </row>
    <row r="142" spans="14:14">
      <c r="N142" s="497"/>
    </row>
    <row r="143" spans="14:14">
      <c r="N143" s="497"/>
    </row>
    <row r="144" spans="14:14">
      <c r="N144" s="497"/>
    </row>
    <row r="145" spans="14:14">
      <c r="N145" s="497"/>
    </row>
    <row r="146" spans="14:14">
      <c r="N146" s="497"/>
    </row>
    <row r="147" spans="14:14">
      <c r="N147" s="497"/>
    </row>
    <row r="148" spans="14:14">
      <c r="N148" s="497"/>
    </row>
    <row r="149" spans="14:14">
      <c r="N149" s="497"/>
    </row>
    <row r="150" spans="14:14">
      <c r="N150" s="497"/>
    </row>
    <row r="151" spans="14:14">
      <c r="N151" s="497"/>
    </row>
    <row r="152" spans="14:14">
      <c r="N152" s="497"/>
    </row>
    <row r="153" spans="14:14">
      <c r="N153" s="497"/>
    </row>
    <row r="154" spans="14:14">
      <c r="N154" s="497"/>
    </row>
    <row r="155" spans="14:14">
      <c r="N155" s="497"/>
    </row>
    <row r="156" spans="14:14">
      <c r="N156" s="497"/>
    </row>
    <row r="157" spans="14:14">
      <c r="N157" s="497"/>
    </row>
    <row r="158" spans="14:14">
      <c r="N158" s="497"/>
    </row>
    <row r="159" spans="14:14">
      <c r="N159" s="497"/>
    </row>
    <row r="160" spans="14:14">
      <c r="N160" s="497"/>
    </row>
    <row r="161" spans="14:14">
      <c r="N161" s="497"/>
    </row>
    <row r="162" spans="14:14">
      <c r="N162" s="497"/>
    </row>
    <row r="163" spans="14:14">
      <c r="N163" s="497"/>
    </row>
    <row r="164" spans="14:14">
      <c r="N164" s="497"/>
    </row>
    <row r="165" spans="14:14">
      <c r="N165" s="497"/>
    </row>
    <row r="166" spans="14:14">
      <c r="N166" s="497"/>
    </row>
    <row r="167" spans="14:14">
      <c r="N167" s="497"/>
    </row>
    <row r="168" spans="14:14">
      <c r="N168" s="497"/>
    </row>
    <row r="169" spans="14:14">
      <c r="N169" s="497"/>
    </row>
    <row r="170" spans="14:14">
      <c r="N170" s="497"/>
    </row>
    <row r="171" spans="14:14">
      <c r="N171" s="497"/>
    </row>
    <row r="172" spans="14:14">
      <c r="N172" s="497"/>
    </row>
    <row r="173" spans="14:14">
      <c r="N173" s="497"/>
    </row>
    <row r="174" spans="14:14">
      <c r="N174" s="497"/>
    </row>
    <row r="175" spans="14:14">
      <c r="N175" s="497"/>
    </row>
    <row r="176" spans="14:14">
      <c r="N176" s="497"/>
    </row>
    <row r="177" spans="14:14">
      <c r="N177" s="497"/>
    </row>
    <row r="178" spans="14:14">
      <c r="N178" s="497"/>
    </row>
    <row r="179" spans="14:14">
      <c r="N179" s="497"/>
    </row>
    <row r="180" spans="14:14">
      <c r="N180" s="497"/>
    </row>
    <row r="181" spans="14:14">
      <c r="N181" s="497"/>
    </row>
    <row r="182" spans="14:14">
      <c r="N182" s="497"/>
    </row>
    <row r="183" spans="14:14">
      <c r="N183" s="497"/>
    </row>
    <row r="184" spans="14:14">
      <c r="N184" s="497"/>
    </row>
    <row r="185" spans="14:14">
      <c r="N185" s="497"/>
    </row>
    <row r="186" spans="14:14">
      <c r="N186" s="497"/>
    </row>
    <row r="187" spans="14:14">
      <c r="N187" s="497"/>
    </row>
    <row r="188" spans="14:14">
      <c r="N188" s="497"/>
    </row>
    <row r="189" spans="14:14">
      <c r="N189" s="497"/>
    </row>
    <row r="190" spans="14:14">
      <c r="N190" s="497"/>
    </row>
    <row r="191" spans="14:14">
      <c r="N191" s="497"/>
    </row>
    <row r="192" spans="14:14">
      <c r="N192" s="497"/>
    </row>
    <row r="193" spans="14:14">
      <c r="N193" s="497"/>
    </row>
    <row r="194" spans="14:14">
      <c r="N194" s="497"/>
    </row>
    <row r="195" spans="14:14">
      <c r="N195" s="497"/>
    </row>
    <row r="196" spans="14:14">
      <c r="N196" s="497"/>
    </row>
    <row r="197" spans="14:14">
      <c r="N197" s="497"/>
    </row>
    <row r="198" spans="14:14">
      <c r="N198" s="497"/>
    </row>
    <row r="199" spans="14:14">
      <c r="N199" s="497"/>
    </row>
    <row r="200" spans="14:14">
      <c r="N200" s="497"/>
    </row>
    <row r="201" spans="14:14">
      <c r="N201" s="497"/>
    </row>
    <row r="202" spans="14:14">
      <c r="N202" s="497"/>
    </row>
    <row r="203" spans="14:14">
      <c r="N203" s="497"/>
    </row>
    <row r="204" spans="14:14">
      <c r="N204" s="497"/>
    </row>
    <row r="205" spans="14:14">
      <c r="N205" s="497"/>
    </row>
    <row r="206" spans="14:14">
      <c r="N206" s="497"/>
    </row>
    <row r="207" spans="14:14">
      <c r="N207" s="497"/>
    </row>
    <row r="208" spans="14:14">
      <c r="N208" s="497"/>
    </row>
    <row r="209" spans="14:14">
      <c r="N209" s="497"/>
    </row>
    <row r="210" spans="14:14">
      <c r="N210" s="497"/>
    </row>
    <row r="211" spans="14:14">
      <c r="N211" s="497"/>
    </row>
    <row r="212" spans="14:14">
      <c r="N212" s="497"/>
    </row>
    <row r="213" spans="14:14">
      <c r="N213" s="497"/>
    </row>
    <row r="214" spans="14:14">
      <c r="N214" s="497"/>
    </row>
    <row r="215" spans="14:14">
      <c r="N215" s="497"/>
    </row>
    <row r="216" spans="14:14">
      <c r="N216" s="497"/>
    </row>
    <row r="217" spans="14:14">
      <c r="N217" s="497"/>
    </row>
    <row r="218" spans="14:14">
      <c r="N218" s="497"/>
    </row>
    <row r="219" spans="14:14">
      <c r="N219" s="497"/>
    </row>
    <row r="220" spans="14:14">
      <c r="N220" s="497"/>
    </row>
    <row r="221" spans="14:14">
      <c r="N221" s="497"/>
    </row>
    <row r="222" spans="14:14">
      <c r="N222" s="497"/>
    </row>
    <row r="223" spans="14:14">
      <c r="N223" s="497"/>
    </row>
    <row r="224" spans="14:14">
      <c r="N224" s="497"/>
    </row>
    <row r="225" spans="14:14">
      <c r="N225" s="497"/>
    </row>
    <row r="226" spans="14:14">
      <c r="N226" s="497"/>
    </row>
    <row r="227" spans="14:14">
      <c r="N227" s="497"/>
    </row>
    <row r="228" spans="14:14">
      <c r="N228" s="497"/>
    </row>
    <row r="229" spans="14:14">
      <c r="N229" s="497"/>
    </row>
    <row r="230" spans="14:14">
      <c r="N230" s="497"/>
    </row>
    <row r="231" spans="14:14">
      <c r="N231" s="497"/>
    </row>
    <row r="232" spans="14:14">
      <c r="N232" s="497"/>
    </row>
    <row r="233" spans="14:14">
      <c r="N233" s="497"/>
    </row>
    <row r="234" spans="14:14">
      <c r="N234" s="497"/>
    </row>
    <row r="235" spans="14:14">
      <c r="N235" s="497"/>
    </row>
    <row r="236" spans="14:14">
      <c r="N236" s="497"/>
    </row>
    <row r="237" spans="14:14">
      <c r="N237" s="497"/>
    </row>
    <row r="238" spans="14:14">
      <c r="N238" s="497"/>
    </row>
    <row r="239" spans="14:14">
      <c r="N239" s="497"/>
    </row>
    <row r="240" spans="14:14">
      <c r="N240" s="497"/>
    </row>
    <row r="241" spans="14:14">
      <c r="N241" s="497"/>
    </row>
    <row r="242" spans="14:14">
      <c r="N242" s="497"/>
    </row>
    <row r="243" spans="14:14">
      <c r="N243" s="497"/>
    </row>
    <row r="244" spans="14:14">
      <c r="N244" s="497"/>
    </row>
    <row r="245" spans="14:14">
      <c r="N245" s="497"/>
    </row>
    <row r="246" spans="14:14">
      <c r="N246" s="497"/>
    </row>
    <row r="247" spans="14:14">
      <c r="N247" s="497"/>
    </row>
    <row r="248" spans="14:14">
      <c r="N248" s="497"/>
    </row>
    <row r="249" spans="14:14">
      <c r="N249" s="497"/>
    </row>
    <row r="250" spans="14:14">
      <c r="N250" s="497"/>
    </row>
    <row r="251" spans="14:14">
      <c r="N251" s="497"/>
    </row>
    <row r="252" spans="14:14">
      <c r="N252" s="497"/>
    </row>
    <row r="253" spans="14:14">
      <c r="N253" s="497"/>
    </row>
    <row r="254" spans="14:14">
      <c r="N254" s="497"/>
    </row>
    <row r="255" spans="14:14">
      <c r="N255" s="497"/>
    </row>
    <row r="256" spans="14:14">
      <c r="N256" s="497"/>
    </row>
    <row r="257" spans="14:14">
      <c r="N257" s="497"/>
    </row>
    <row r="258" spans="14:14">
      <c r="N258" s="497"/>
    </row>
    <row r="259" spans="14:14">
      <c r="N259" s="497"/>
    </row>
    <row r="260" spans="14:14">
      <c r="N260" s="497"/>
    </row>
    <row r="261" spans="14:14">
      <c r="N261" s="497"/>
    </row>
    <row r="262" spans="14:14">
      <c r="N262" s="497"/>
    </row>
    <row r="263" spans="14:14">
      <c r="N263" s="497"/>
    </row>
    <row r="264" spans="14:14">
      <c r="N264" s="497"/>
    </row>
    <row r="265" spans="14:14">
      <c r="N265" s="497"/>
    </row>
    <row r="266" spans="14:14">
      <c r="N266" s="497"/>
    </row>
    <row r="267" spans="14:14">
      <c r="N267" s="497"/>
    </row>
    <row r="268" spans="14:14">
      <c r="N268" s="497"/>
    </row>
    <row r="269" spans="14:14">
      <c r="N269" s="497"/>
    </row>
    <row r="270" spans="14:14">
      <c r="N270" s="497"/>
    </row>
    <row r="271" spans="14:14">
      <c r="N271" s="497"/>
    </row>
    <row r="272" spans="14:14">
      <c r="N272" s="497"/>
    </row>
    <row r="273" spans="14:14">
      <c r="N273" s="497"/>
    </row>
    <row r="274" spans="14:14">
      <c r="N274" s="497"/>
    </row>
    <row r="275" spans="14:14">
      <c r="N275" s="497"/>
    </row>
    <row r="276" spans="14:14">
      <c r="N276" s="497"/>
    </row>
    <row r="277" spans="14:14">
      <c r="N277" s="497"/>
    </row>
    <row r="278" spans="14:14">
      <c r="N278" s="497"/>
    </row>
    <row r="279" spans="14:14">
      <c r="N279" s="497"/>
    </row>
    <row r="280" spans="14:14">
      <c r="N280" s="497"/>
    </row>
    <row r="281" spans="14:14">
      <c r="N281" s="497"/>
    </row>
    <row r="282" spans="14:14">
      <c r="N282" s="497"/>
    </row>
    <row r="283" spans="14:14">
      <c r="N283" s="497"/>
    </row>
    <row r="284" spans="14:14">
      <c r="N284" s="497"/>
    </row>
    <row r="285" spans="14:14">
      <c r="N285" s="497"/>
    </row>
    <row r="286" spans="14:14">
      <c r="N286" s="497"/>
    </row>
    <row r="287" spans="14:14">
      <c r="N287" s="497"/>
    </row>
    <row r="288" spans="14:14">
      <c r="N288" s="497"/>
    </row>
    <row r="289" spans="14:14">
      <c r="N289" s="497"/>
    </row>
    <row r="290" spans="14:14">
      <c r="N290" s="497"/>
    </row>
    <row r="291" spans="14:14">
      <c r="N291" s="497"/>
    </row>
    <row r="292" spans="14:14">
      <c r="N292" s="497"/>
    </row>
    <row r="293" spans="14:14">
      <c r="N293" s="497"/>
    </row>
    <row r="294" spans="14:14">
      <c r="N294" s="497"/>
    </row>
    <row r="295" spans="14:14">
      <c r="N295" s="497"/>
    </row>
    <row r="296" spans="14:14">
      <c r="N296" s="497"/>
    </row>
    <row r="297" spans="14:14">
      <c r="N297" s="497"/>
    </row>
    <row r="298" spans="14:14">
      <c r="N298" s="497"/>
    </row>
    <row r="299" spans="14:14">
      <c r="N299" s="497"/>
    </row>
    <row r="300" spans="14:14">
      <c r="N300" s="497"/>
    </row>
    <row r="301" spans="14:14">
      <c r="N301" s="497"/>
    </row>
    <row r="302" spans="14:14">
      <c r="N302" s="497"/>
    </row>
    <row r="303" spans="14:14">
      <c r="N303" s="497"/>
    </row>
    <row r="304" spans="14:14">
      <c r="N304" s="497"/>
    </row>
    <row r="305" spans="14:14">
      <c r="N305" s="497"/>
    </row>
    <row r="306" spans="14:14">
      <c r="N306" s="497"/>
    </row>
    <row r="307" spans="14:14">
      <c r="N307" s="497"/>
    </row>
    <row r="308" spans="14:14">
      <c r="N308" s="497"/>
    </row>
    <row r="309" spans="14:14">
      <c r="N309" s="497"/>
    </row>
    <row r="310" spans="14:14">
      <c r="N310" s="497"/>
    </row>
    <row r="311" spans="14:14">
      <c r="N311" s="497"/>
    </row>
    <row r="312" spans="14:14">
      <c r="N312" s="497"/>
    </row>
    <row r="313" spans="14:14">
      <c r="N313" s="497"/>
    </row>
    <row r="314" spans="14:14">
      <c r="N314" s="497"/>
    </row>
    <row r="315" spans="14:14">
      <c r="N315" s="497"/>
    </row>
    <row r="316" spans="14:14">
      <c r="N316" s="497"/>
    </row>
    <row r="317" spans="14:14">
      <c r="N317" s="497"/>
    </row>
    <row r="318" spans="14:14">
      <c r="N318" s="497"/>
    </row>
    <row r="319" spans="14:14">
      <c r="N319" s="497"/>
    </row>
    <row r="320" spans="14:14">
      <c r="N320" s="497"/>
    </row>
    <row r="321" spans="14:14">
      <c r="N321" s="497"/>
    </row>
    <row r="322" spans="14:14">
      <c r="N322" s="497"/>
    </row>
    <row r="323" spans="14:14">
      <c r="N323" s="497"/>
    </row>
    <row r="324" spans="14:14">
      <c r="N324" s="497"/>
    </row>
    <row r="325" spans="14:14">
      <c r="N325" s="497"/>
    </row>
    <row r="326" spans="14:14">
      <c r="N326" s="497"/>
    </row>
    <row r="327" spans="14:14">
      <c r="N327" s="497"/>
    </row>
    <row r="328" spans="14:14">
      <c r="N328" s="497"/>
    </row>
    <row r="329" spans="14:14">
      <c r="N329" s="497"/>
    </row>
    <row r="330" spans="14:14">
      <c r="N330" s="497"/>
    </row>
    <row r="331" spans="14:14">
      <c r="N331" s="497"/>
    </row>
    <row r="332" spans="14:14">
      <c r="N332" s="497"/>
    </row>
    <row r="333" spans="14:14">
      <c r="N333" s="497"/>
    </row>
    <row r="334" spans="14:14">
      <c r="N334" s="497"/>
    </row>
    <row r="335" spans="14:14">
      <c r="N335" s="497"/>
    </row>
    <row r="336" spans="14:14">
      <c r="N336" s="497"/>
    </row>
    <row r="337" spans="14:14">
      <c r="N337" s="497"/>
    </row>
    <row r="338" spans="14:14">
      <c r="N338" s="497"/>
    </row>
    <row r="339" spans="14:14">
      <c r="N339" s="497"/>
    </row>
    <row r="340" spans="14:14">
      <c r="N340" s="497"/>
    </row>
    <row r="341" spans="14:14">
      <c r="N341" s="497"/>
    </row>
    <row r="342" spans="14:14">
      <c r="N342" s="497"/>
    </row>
    <row r="343" spans="14:14">
      <c r="N343" s="497"/>
    </row>
    <row r="344" spans="14:14">
      <c r="N344" s="497"/>
    </row>
    <row r="345" spans="14:14">
      <c r="N345" s="497"/>
    </row>
    <row r="346" spans="14:14">
      <c r="N346" s="497"/>
    </row>
    <row r="347" spans="14:14">
      <c r="N347" s="497"/>
    </row>
    <row r="348" spans="14:14">
      <c r="N348" s="497"/>
    </row>
    <row r="349" spans="14:14">
      <c r="N349" s="497"/>
    </row>
    <row r="350" spans="14:14">
      <c r="N350" s="497"/>
    </row>
    <row r="351" spans="14:14">
      <c r="N351" s="497"/>
    </row>
    <row r="352" spans="14:14">
      <c r="N352" s="497"/>
    </row>
    <row r="353" spans="14:14">
      <c r="N353" s="497"/>
    </row>
    <row r="354" spans="14:14">
      <c r="N354" s="497"/>
    </row>
    <row r="355" spans="14:14">
      <c r="N355" s="497"/>
    </row>
    <row r="356" spans="14:14">
      <c r="N356" s="497"/>
    </row>
    <row r="357" spans="14:14">
      <c r="N357" s="497"/>
    </row>
    <row r="358" spans="14:14">
      <c r="N358" s="497"/>
    </row>
    <row r="359" spans="14:14">
      <c r="N359" s="497"/>
    </row>
    <row r="360" spans="14:14">
      <c r="N360" s="497"/>
    </row>
    <row r="361" spans="14:14">
      <c r="N361" s="497"/>
    </row>
    <row r="362" spans="14:14">
      <c r="N362" s="497"/>
    </row>
    <row r="363" spans="14:14">
      <c r="N363" s="497"/>
    </row>
    <row r="364" spans="14:14">
      <c r="N364" s="497"/>
    </row>
    <row r="365" spans="14:14">
      <c r="N365" s="497"/>
    </row>
    <row r="366" spans="14:14">
      <c r="N366" s="497"/>
    </row>
    <row r="367" spans="14:14">
      <c r="N367" s="497"/>
    </row>
    <row r="368" spans="14:14">
      <c r="N368" s="497"/>
    </row>
    <row r="369" spans="14:14">
      <c r="N369" s="497"/>
    </row>
    <row r="370" spans="14:14">
      <c r="N370" s="497"/>
    </row>
    <row r="371" spans="14:14">
      <c r="N371" s="497"/>
    </row>
    <row r="372" spans="14:14">
      <c r="N372" s="497"/>
    </row>
    <row r="373" spans="14:14">
      <c r="N373" s="497"/>
    </row>
    <row r="374" spans="14:14">
      <c r="N374" s="497"/>
    </row>
    <row r="375" spans="14:14">
      <c r="N375" s="497"/>
    </row>
    <row r="376" spans="14:14">
      <c r="N376" s="497"/>
    </row>
    <row r="377" spans="14:14">
      <c r="N377" s="497"/>
    </row>
    <row r="378" spans="14:14">
      <c r="N378" s="497"/>
    </row>
    <row r="379" spans="14:14">
      <c r="N379" s="497"/>
    </row>
    <row r="380" spans="14:14">
      <c r="N380" s="497"/>
    </row>
    <row r="381" spans="14:14">
      <c r="N381" s="497"/>
    </row>
    <row r="382" spans="14:14">
      <c r="N382" s="497"/>
    </row>
    <row r="383" spans="14:14">
      <c r="N383" s="497"/>
    </row>
    <row r="384" spans="14:14">
      <c r="N384" s="497"/>
    </row>
    <row r="385" spans="14:14">
      <c r="N385" s="497"/>
    </row>
    <row r="386" spans="14:14">
      <c r="N386" s="497"/>
    </row>
    <row r="387" spans="14:14">
      <c r="N387" s="497"/>
    </row>
    <row r="388" spans="14:14">
      <c r="N388" s="497"/>
    </row>
    <row r="389" spans="14:14">
      <c r="N389" s="497"/>
    </row>
    <row r="390" spans="14:14">
      <c r="N390" s="497"/>
    </row>
    <row r="391" spans="14:14">
      <c r="N391" s="497"/>
    </row>
    <row r="392" spans="14:14">
      <c r="N392" s="497"/>
    </row>
    <row r="393" spans="14:14">
      <c r="N393" s="497"/>
    </row>
    <row r="394" spans="14:14">
      <c r="N394" s="497"/>
    </row>
    <row r="395" spans="14:14">
      <c r="N395" s="497"/>
    </row>
    <row r="396" spans="14:14">
      <c r="N396" s="497"/>
    </row>
    <row r="397" spans="14:14">
      <c r="N397" s="497"/>
    </row>
    <row r="398" spans="14:14">
      <c r="N398" s="497"/>
    </row>
    <row r="399" spans="14:14">
      <c r="N399" s="497"/>
    </row>
    <row r="400" spans="14:14">
      <c r="N400" s="497"/>
    </row>
    <row r="401" spans="14:14">
      <c r="N401" s="497"/>
    </row>
    <row r="402" spans="14:14">
      <c r="N402" s="497"/>
    </row>
    <row r="403" spans="14:14">
      <c r="N403" s="497"/>
    </row>
    <row r="404" spans="14:14">
      <c r="N404" s="497"/>
    </row>
    <row r="405" spans="14:14">
      <c r="N405" s="497"/>
    </row>
    <row r="406" spans="14:14">
      <c r="N406" s="497"/>
    </row>
    <row r="407" spans="14:14">
      <c r="N407" s="497"/>
    </row>
    <row r="408" spans="14:14">
      <c r="N408" s="497"/>
    </row>
    <row r="409" spans="14:14">
      <c r="N409" s="497"/>
    </row>
    <row r="410" spans="14:14">
      <c r="N410" s="497"/>
    </row>
    <row r="411" spans="14:14">
      <c r="N411" s="497"/>
    </row>
    <row r="412" spans="14:14">
      <c r="N412" s="497"/>
    </row>
    <row r="413" spans="14:14">
      <c r="N413" s="497"/>
    </row>
    <row r="414" spans="14:14">
      <c r="N414" s="497"/>
    </row>
    <row r="415" spans="14:14">
      <c r="N415" s="497"/>
    </row>
    <row r="416" spans="14:14">
      <c r="N416" s="497"/>
    </row>
    <row r="417" spans="14:14">
      <c r="N417" s="497"/>
    </row>
    <row r="418" spans="14:14">
      <c r="N418" s="497"/>
    </row>
    <row r="419" spans="14:14">
      <c r="N419" s="497"/>
    </row>
    <row r="420" spans="14:14">
      <c r="N420" s="497"/>
    </row>
    <row r="421" spans="14:14">
      <c r="N421" s="497"/>
    </row>
    <row r="422" spans="14:14">
      <c r="N422" s="497"/>
    </row>
    <row r="423" spans="14:14">
      <c r="N423" s="497"/>
    </row>
    <row r="424" spans="14:14">
      <c r="N424" s="497"/>
    </row>
    <row r="425" spans="14:14">
      <c r="N425" s="497"/>
    </row>
    <row r="426" spans="14:14">
      <c r="N426" s="497"/>
    </row>
    <row r="427" spans="14:14">
      <c r="N427" s="497"/>
    </row>
    <row r="428" spans="14:14">
      <c r="N428" s="497"/>
    </row>
    <row r="429" spans="14:14">
      <c r="N429" s="497"/>
    </row>
    <row r="430" spans="14:14">
      <c r="N430" s="497"/>
    </row>
    <row r="431" spans="14:14">
      <c r="N431" s="497"/>
    </row>
    <row r="432" spans="14:14">
      <c r="N432" s="497"/>
    </row>
    <row r="433" spans="14:14">
      <c r="N433" s="497"/>
    </row>
  </sheetData>
  <sheetProtection password="EE0B" sheet="1" objects="1" scenarios="1" selectLockedCells="1"/>
  <customSheetViews>
    <customSheetView guid="{D16ECB37-EC28-43FE-BD47-3A7114793C46}" scale="80" showPageBreaks="1" showGridLines="0" fitToPage="1" printArea="1" hiddenColumns="1" view="pageBreakPreview" topLeftCell="A16">
      <selection activeCell="B12" sqref="B12"/>
      <pageMargins left="0.25" right="0.25" top="0.64" bottom="0.5" header="0.36" footer="0.5"/>
      <printOptions horizontalCentered="1"/>
      <pageSetup paperSize="9" fitToHeight="10" orientation="landscape" horizontalDpi="4294967295" verticalDpi="4294967295" r:id="rId1"/>
      <headerFooter alignWithMargins="0"/>
    </customSheetView>
    <customSheetView guid="{3A279989-B775-4FE0-B80B-D9B19EF06FB8}" scale="80" showPageBreaks="1" showGridLines="0" fitToPage="1" printArea="1" hiddenColumns="1" view="pageBreakPreview" topLeftCell="A7">
      <selection activeCell="B12" sqref="B12"/>
      <pageMargins left="0.25" right="0.25" top="0.64" bottom="0.5" header="0.36" footer="0.5"/>
      <printOptions horizontalCentered="1"/>
      <pageSetup paperSize="9" scale="94" fitToHeight="10" orientation="landscape" horizontalDpi="4294967295" verticalDpi="4294967295" r:id="rId2"/>
      <headerFooter alignWithMargins="0"/>
    </customSheetView>
    <customSheetView guid="{94091156-7D66-41B0-B463-5F36D4BD634D}" scale="80" showPageBreaks="1" showGridLines="0" fitToPage="1" printArea="1" showAutoFilter="1" hiddenColumns="1" view="pageBreakPreview">
      <selection activeCell="K188" sqref="K188"/>
      <pageMargins left="0.25" right="0.25" top="0.64" bottom="0.5" header="0.36" footer="0.5"/>
      <printOptions horizontalCentered="1"/>
      <pageSetup paperSize="9" scale="81" fitToHeight="10" orientation="landscape" horizontalDpi="4294967295" verticalDpi="4294967295" r:id="rId3"/>
      <headerFooter alignWithMargins="0"/>
      <autoFilter ref="J1:J605" xr:uid="{00000000-0000-0000-0000-000000000000}"/>
    </customSheetView>
    <customSheetView guid="{67D3F443-CBF6-4C3B-9EBA-4FC7CEE92243}" scale="80" showPageBreaks="1" showGridLines="0" fitToPage="1" printArea="1" hiddenColumns="1" view="pageBreakPreview" topLeftCell="L1">
      <selection activeCell="L18" sqref="L18"/>
      <pageMargins left="0.25" right="0.25" top="0.64" bottom="0.5" header="0.36" footer="0.5"/>
      <printOptions horizontalCentered="1"/>
      <pageSetup paperSize="9" scale="41" fitToHeight="10" orientation="landscape" horizontalDpi="4294967295" verticalDpi="4294967295" r:id="rId4"/>
      <headerFooter alignWithMargins="0"/>
    </customSheetView>
    <customSheetView guid="{8FC47E04-BCF9-4504-9FDA-F8529AE0A203}" scale="80" showPageBreaks="1" showGridLines="0" printArea="1" hiddenColumns="1" view="pageBreakPreview">
      <selection activeCell="L18" sqref="L18"/>
      <pageMargins left="0.25" right="0.25" top="0.64" bottom="0.5" header="0.36" footer="0.5"/>
      <printOptions horizontalCentered="1"/>
      <pageSetup paperSize="9" scale="14" fitToHeight="16" orientation="landscape" r:id="rId5"/>
      <headerFooter alignWithMargins="0"/>
    </customSheetView>
    <customSheetView guid="{B1DC5269-D889-4438-853D-005C3B580A35}" scale="90" showGridLines="0" zeroValues="0" hiddenColumns="1" topLeftCell="A360">
      <selection activeCell="G366" sqref="G366"/>
      <pageMargins left="0.25" right="0.25" top="0.75" bottom="0.5" header="0.5" footer="0.5"/>
      <printOptions horizontalCentered="1"/>
      <pageSetup paperSize="9" scale="75" fitToHeight="51" orientation="landscape" r:id="rId6"/>
      <headerFooter alignWithMargins="0">
        <oddHeader>&amp;R&amp;"Book Antiqua,Bold"&amp;12PAGE &amp;P OF &amp;N</oddHeader>
      </headerFooter>
    </customSheetView>
    <customSheetView guid="{A0F82AFD-A75A-45C4-A55A-D8EC84E8392D}" scale="76" showGridLines="0" zeroValues="0" printArea="1" hiddenColumns="1" topLeftCell="C1">
      <selection activeCell="C22" sqref="C22"/>
      <pageMargins left="0.25" right="0.25" top="0.75" bottom="0.5" header="0.5" footer="0.5"/>
      <printOptions horizontalCentered="1"/>
      <pageSetup paperSize="9" scale="75" fitToHeight="51" orientation="landscape" r:id="rId7"/>
      <headerFooter alignWithMargins="0">
        <oddHeader>&amp;R&amp;"Book Antiqua,Bold"&amp;12PAGE &amp;P OF &amp;N</oddHeader>
      </headerFooter>
    </customSheetView>
    <customSheetView guid="{334BFE7B-729F-4B5F-BBFA-FE5871D8551A}" scale="76" showGridLines="0" zeroValues="0" topLeftCell="A4">
      <selection activeCell="J27" sqref="J27"/>
      <pageMargins left="0.17" right="0.17" top="0.99" bottom="0.27" header="0.56999999999999995" footer="0.19"/>
      <printOptions horizontalCentered="1"/>
      <pageSetup paperSize="9" scale="79" fitToHeight="51" orientation="landscape" r:id="rId8"/>
      <headerFooter alignWithMargins="0">
        <oddHeader>&amp;L&amp;"Book Antiqua,Bold"&amp;12SPECIFICATION NO. : &amp;R&amp;"Book Antiqua,Bold"&amp;12SCHEDULE - 3
PAGE &amp;P OF &amp;N</oddHeader>
      </headerFooter>
    </customSheetView>
    <customSheetView guid="{F34A69E2-31EE-443F-8E78-A31E3AA3BE2B}" scale="76" showGridLines="0" zeroValues="0" topLeftCell="A4">
      <selection activeCell="J27" sqref="J27"/>
      <pageMargins left="0.17" right="0.17" top="0.99" bottom="0.27" header="0.56999999999999995" footer="0.19"/>
      <printOptions horizontalCentered="1"/>
      <pageSetup paperSize="9" scale="79" fitToHeight="51" orientation="landscape" r:id="rId9"/>
      <headerFooter alignWithMargins="0">
        <oddHeader>&amp;L&amp;"Book Antiqua,Bold"&amp;12SPECIFICATION NO. : &amp;R&amp;"Book Antiqua,Bold"&amp;12SCHEDULE - 3
PAGE &amp;P OF &amp;N</oddHeader>
      </headerFooter>
    </customSheetView>
    <customSheetView guid="{C5506FC7-8A4D-43D0-A0D5-B323816310B7}" scale="76" showGridLines="0" zeroValues="0" printArea="1" hiddenColumns="1" topLeftCell="C2">
      <selection activeCell="C22" sqref="C22"/>
      <pageMargins left="0.17" right="0.17" top="0.99" bottom="0.27" header="0.56999999999999995" footer="0.19"/>
      <printOptions horizontalCentered="1"/>
      <pageSetup paperSize="9" scale="75" fitToHeight="51" orientation="landscape" r:id="rId10"/>
      <headerFooter alignWithMargins="0">
        <oddHeader>&amp;L&amp;"Book Antiqua,Bold"&amp;12SPECIFICATION NO. : &amp;R&amp;"Book Antiqua,Bold"&amp;12SCHEDULE - 3
PAGE &amp;P OF &amp;N</oddHeader>
      </headerFooter>
    </customSheetView>
    <customSheetView guid="{3E286A90-B39B-4EF7-ADAF-AD9055F4EE3F}" scale="70" showGridLines="0" zeroValues="0" hiddenColumns="1" topLeftCell="A24">
      <selection activeCell="C24" sqref="C24"/>
      <pageMargins left="0.25" right="0.25" top="0.75" bottom="0.5" header="0.5" footer="0.5"/>
      <printOptions horizontalCentered="1"/>
      <pageSetup paperSize="9" scale="75" fitToHeight="51" orientation="landscape" r:id="rId11"/>
      <headerFooter alignWithMargins="0">
        <oddHeader>&amp;R&amp;"Book Antiqua,Bold"&amp;12PAGE &amp;P OF &amp;N</oddHeader>
      </headerFooter>
    </customSheetView>
    <customSheetView guid="{F9C00FCC-B928-44A4-AE8D-3790B3A7FE91}" scale="80" showGridLines="0" zeroValues="0" hiddenColumns="1" topLeftCell="A64">
      <selection activeCell="H91" sqref="H91"/>
      <pageMargins left="0.25" right="0.25" top="1" bottom="0.5" header="0.5" footer="0.5"/>
      <printOptions horizontalCentered="1"/>
      <pageSetup paperSize="9" scale="70" fitToHeight="51" orientation="landscape" r:id="rId12"/>
      <headerFooter alignWithMargins="0">
        <oddHeader>&amp;R&amp;"Book Antiqua,Bold"&amp;12Schedule-3(Rev-01)
PAGE &amp;P OF &amp;N</oddHeader>
      </headerFooter>
    </customSheetView>
    <customSheetView guid="{F9504563-F4B8-4B08-8DF4-BD6D3D1F49DF}" scale="80" showGridLines="0" zeroValues="0" hiddenRows="1" hiddenColumns="1" topLeftCell="E2">
      <selection activeCell="I19" sqref="I19"/>
      <pageMargins left="0.25" right="0.25" top="1" bottom="0.5" header="0.5" footer="0.5"/>
      <printOptions horizontalCentered="1"/>
      <pageSetup paperSize="9" scale="70" fitToHeight="51" orientation="landscape" r:id="rId13"/>
      <headerFooter alignWithMargins="0">
        <oddHeader>&amp;R&amp;"Book Antiqua,Bold"&amp;12Schedule-3(Rev-01)
PAGE &amp;P OF &amp;N</oddHeader>
      </headerFooter>
    </customSheetView>
    <customSheetView guid="{AB88AE96-2A5B-4A72-8703-28C9E47DF5A8}" scale="80" showPageBreaks="1" showGridLines="0" printArea="1" hiddenColumns="1" view="pageBreakPreview">
      <selection activeCell="L18" sqref="L18"/>
      <pageMargins left="0.25" right="0.25" top="0.64" bottom="0.5" header="0.36" footer="0.5"/>
      <printOptions horizontalCentered="1"/>
      <pageSetup paperSize="9" scale="14" fitToHeight="16" orientation="landscape" r:id="rId14"/>
      <headerFooter alignWithMargins="0"/>
    </customSheetView>
    <customSheetView guid="{BAC42A29-45E6-4402-B726-C3D139198BC5}" scale="80" showPageBreaks="1" showGridLines="0" fitToPage="1" printArea="1" showAutoFilter="1" hiddenColumns="1" view="pageBreakPreview" topLeftCell="A43">
      <selection activeCell="K29" sqref="K29"/>
      <pageMargins left="0.25" right="0.25" top="0.64" bottom="0.5" header="0.36" footer="0.5"/>
      <printOptions horizontalCentered="1"/>
      <pageSetup paperSize="9" scale="82" fitToHeight="10" orientation="landscape" horizontalDpi="4294967295" verticalDpi="4294967295" r:id="rId15"/>
      <headerFooter alignWithMargins="0"/>
      <autoFilter ref="J1:J620" xr:uid="{00000000-0000-0000-0000-000000000000}"/>
    </customSheetView>
    <customSheetView guid="{1D1BEC92-0584-42FC-833F-7509E5F404C5}" scale="80" showPageBreaks="1" showGridLines="0" fitToPage="1" printArea="1" hiddenColumns="1" view="pageBreakPreview" topLeftCell="A7">
      <selection activeCell="B12" sqref="B12"/>
      <pageMargins left="0.25" right="0.25" top="0.64" bottom="0.5" header="0.36" footer="0.5"/>
      <printOptions horizontalCentered="1"/>
      <pageSetup paperSize="9" fitToHeight="10" orientation="landscape" horizontalDpi="4294967295" verticalDpi="4294967295" r:id="rId16"/>
      <headerFooter alignWithMargins="0"/>
    </customSheetView>
  </customSheetViews>
  <mergeCells count="27">
    <mergeCell ref="A15:B15"/>
    <mergeCell ref="A1:B1"/>
    <mergeCell ref="A2:N2"/>
    <mergeCell ref="A4:N4"/>
    <mergeCell ref="A6:B6"/>
    <mergeCell ref="A7:B7"/>
    <mergeCell ref="M28:N28"/>
    <mergeCell ref="M29:N29"/>
    <mergeCell ref="I17:I19"/>
    <mergeCell ref="M16:N16"/>
    <mergeCell ref="M17:N18"/>
    <mergeCell ref="K16:L16"/>
    <mergeCell ref="B22:L22"/>
    <mergeCell ref="B23:L23"/>
    <mergeCell ref="B24:L24"/>
    <mergeCell ref="B25:E25"/>
    <mergeCell ref="K17:K19"/>
    <mergeCell ref="L17:L19"/>
    <mergeCell ref="A17:A19"/>
    <mergeCell ref="E17:E19"/>
    <mergeCell ref="F17:F19"/>
    <mergeCell ref="D17:D19"/>
    <mergeCell ref="J17:J19"/>
    <mergeCell ref="C17:C19"/>
    <mergeCell ref="B17:B19"/>
    <mergeCell ref="G17:G19"/>
    <mergeCell ref="H17:H19"/>
  </mergeCells>
  <phoneticPr fontId="0" type="noConversion"/>
  <dataValidations xWindow="351" yWindow="522" count="2">
    <dataValidation type="list" allowBlank="1" showInputMessage="1" showErrorMessage="1" sqref="H21 H23" xr:uid="{00000000-0002-0000-0600-000000000000}">
      <formula1>"0,5,12,18,28"</formula1>
    </dataValidation>
    <dataValidation type="whole" operator="greaterThan" allowBlank="1" showInputMessage="1" showErrorMessage="1" error="Enter only Whole Numbers greater than zero" sqref="M21:M23 K21 K23" xr:uid="{00000000-0002-0000-0600-000001000000}">
      <formula1>0</formula1>
    </dataValidation>
  </dataValidations>
  <printOptions horizontalCentered="1"/>
  <pageMargins left="0.25" right="0.25" top="0.64" bottom="0.5" header="0.36" footer="0.5"/>
  <pageSetup paperSize="9" fitToHeight="10" orientation="landscape" horizontalDpi="4294967295" verticalDpi="4294967295" r:id="rId17"/>
  <headerFooter alignWithMargins="0"/>
  <ignoredErrors>
    <ignoredError sqref="A20" numberStoredAsText="1"/>
  </ignoredErrors>
  <drawing r:id="rId1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dimension ref="A1:FV26"/>
  <sheetViews>
    <sheetView showGridLines="0" showZeros="0" view="pageBreakPreview" zoomScale="83" zoomScaleNormal="74" zoomScaleSheetLayoutView="83" workbookViewId="0">
      <selection activeCell="C19" sqref="C19"/>
    </sheetView>
  </sheetViews>
  <sheetFormatPr defaultColWidth="11.42578125" defaultRowHeight="23.25" customHeight="1"/>
  <cols>
    <col min="1" max="1" width="10.140625" style="411" customWidth="1"/>
    <col min="2" max="2" width="53.42578125" style="163" customWidth="1"/>
    <col min="3" max="3" width="17.42578125" style="163" customWidth="1"/>
    <col min="4" max="4" width="10" style="163" customWidth="1"/>
    <col min="5" max="5" width="9.7109375" style="163" customWidth="1"/>
    <col min="6" max="6" width="18.140625" style="163" customWidth="1"/>
    <col min="7" max="7" width="20.85546875" style="163" customWidth="1"/>
    <col min="8" max="16384" width="11.42578125" style="163"/>
  </cols>
  <sheetData>
    <row r="1" spans="1:178" ht="23.25" customHeight="1">
      <c r="A1" s="1196" t="str">
        <f>Cover!B3</f>
        <v>SPEC. NO.:  CC/NT/G-COND/DOM/A02/25/01011</v>
      </c>
      <c r="B1" s="1196"/>
      <c r="C1" s="320"/>
      <c r="D1" s="320"/>
      <c r="E1" s="320"/>
      <c r="F1" s="320"/>
      <c r="G1" s="487" t="s">
        <v>365</v>
      </c>
      <c r="AB1" s="164" t="e">
        <f>INSTRUCTIONS!#REF!</f>
        <v>#REF!</v>
      </c>
    </row>
    <row r="2" spans="1:178" ht="18" customHeight="1">
      <c r="A2" s="488"/>
      <c r="B2" s="107"/>
      <c r="C2" s="126"/>
      <c r="D2" s="126"/>
      <c r="E2" s="126"/>
      <c r="F2" s="126"/>
      <c r="G2" s="491"/>
      <c r="AB2" s="164"/>
    </row>
    <row r="3" spans="1:178" ht="56.45" customHeight="1">
      <c r="A3" s="1115" t="str">
        <f>Cover!B2</f>
        <v>Conductor Package CD02 for supply of balance quantity of ACSR MOOSE Conductor for part of Diding – Dhalkebar – Bathnaha Transmission Line corresponding to Tower Package- TW02 associated with Arun-3 HEP in Nepal under Consultancy services to SAPDC.</v>
      </c>
      <c r="B3" s="1115"/>
      <c r="C3" s="1115"/>
      <c r="D3" s="1115"/>
      <c r="E3" s="1115"/>
      <c r="F3" s="1115"/>
      <c r="G3" s="1115"/>
      <c r="AB3" s="164" t="e">
        <f>INSTRUCTIONS!#REF!</f>
        <v>#REF!</v>
      </c>
    </row>
    <row r="4" spans="1:178" ht="11.25" customHeight="1">
      <c r="A4" s="166"/>
      <c r="B4" s="166"/>
      <c r="C4" s="166"/>
      <c r="D4" s="166"/>
      <c r="E4" s="166"/>
      <c r="F4" s="166"/>
      <c r="G4" s="166"/>
      <c r="AB4" s="164" t="e">
        <f>INSTRUCTIONS!#REF!</f>
        <v>#REF!</v>
      </c>
    </row>
    <row r="5" spans="1:178" s="451" customFormat="1" ht="15.75" customHeight="1">
      <c r="A5" s="1199" t="s">
        <v>113</v>
      </c>
      <c r="B5" s="1199"/>
      <c r="C5" s="1199"/>
      <c r="D5" s="1199"/>
      <c r="E5" s="1199"/>
      <c r="F5" s="1199"/>
      <c r="G5" s="1199"/>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c r="AS5" s="183"/>
      <c r="AT5" s="183"/>
      <c r="AU5" s="183"/>
      <c r="AV5" s="183"/>
      <c r="AW5" s="183"/>
      <c r="AX5" s="183"/>
      <c r="AY5" s="183"/>
      <c r="AZ5" s="183"/>
      <c r="BA5" s="183"/>
      <c r="BB5" s="183"/>
      <c r="BC5" s="183"/>
      <c r="BD5" s="183"/>
      <c r="BE5" s="183"/>
      <c r="BF5" s="183"/>
      <c r="BG5" s="183"/>
      <c r="BH5" s="183"/>
      <c r="BI5" s="183"/>
      <c r="BJ5" s="183"/>
      <c r="BK5" s="183"/>
      <c r="BL5" s="183"/>
      <c r="BM5" s="183"/>
      <c r="BN5" s="183"/>
      <c r="BO5" s="183"/>
      <c r="BP5" s="183"/>
      <c r="BQ5" s="183"/>
      <c r="BR5" s="183"/>
      <c r="BS5" s="183"/>
      <c r="BT5" s="183"/>
      <c r="BU5" s="183"/>
      <c r="BV5" s="183"/>
      <c r="BW5" s="183"/>
      <c r="BX5" s="183"/>
      <c r="BY5" s="183"/>
      <c r="BZ5" s="183"/>
      <c r="CA5" s="183"/>
      <c r="CB5" s="183"/>
      <c r="CC5" s="183"/>
      <c r="CD5" s="183"/>
      <c r="CE5" s="183"/>
      <c r="CF5" s="183"/>
      <c r="CG5" s="183"/>
      <c r="CH5" s="183"/>
      <c r="CI5" s="183"/>
      <c r="CJ5" s="183"/>
      <c r="CK5" s="183"/>
      <c r="CL5" s="183"/>
      <c r="CM5" s="183"/>
      <c r="CN5" s="183"/>
      <c r="CO5" s="183"/>
      <c r="CP5" s="183"/>
      <c r="CQ5" s="183"/>
      <c r="CR5" s="183"/>
      <c r="CS5" s="183"/>
      <c r="CT5" s="183"/>
      <c r="CU5" s="183"/>
      <c r="CV5" s="183"/>
      <c r="CW5" s="183"/>
      <c r="CX5" s="183"/>
      <c r="CY5" s="183"/>
      <c r="CZ5" s="183"/>
      <c r="DA5" s="183"/>
      <c r="DB5" s="183"/>
      <c r="DC5" s="183"/>
      <c r="DD5" s="183"/>
      <c r="DE5" s="183"/>
      <c r="DF5" s="183"/>
      <c r="DG5" s="183"/>
      <c r="DH5" s="183"/>
      <c r="DI5" s="183"/>
      <c r="DJ5" s="183"/>
      <c r="DK5" s="183"/>
      <c r="DL5" s="183"/>
      <c r="DM5" s="183"/>
      <c r="DN5" s="183"/>
      <c r="DO5" s="183"/>
      <c r="DP5" s="183"/>
      <c r="DQ5" s="183"/>
      <c r="DR5" s="183"/>
      <c r="DS5" s="183"/>
      <c r="DT5" s="183"/>
      <c r="DU5" s="183"/>
      <c r="DV5" s="183"/>
      <c r="DW5" s="183"/>
      <c r="DX5" s="183"/>
      <c r="DY5" s="183"/>
      <c r="DZ5" s="183"/>
      <c r="EA5" s="183"/>
      <c r="EB5" s="183"/>
      <c r="EC5" s="183"/>
      <c r="ED5" s="183"/>
      <c r="EE5" s="183"/>
      <c r="EF5" s="183"/>
      <c r="EG5" s="183"/>
      <c r="EH5" s="183"/>
      <c r="EI5" s="183"/>
      <c r="EJ5" s="183"/>
      <c r="EK5" s="183"/>
      <c r="EL5" s="183"/>
      <c r="EM5" s="183"/>
      <c r="EN5" s="183"/>
      <c r="EO5" s="183"/>
      <c r="EP5" s="183"/>
      <c r="EQ5" s="183"/>
      <c r="ER5" s="183"/>
      <c r="ES5" s="183"/>
      <c r="ET5" s="183"/>
      <c r="EU5" s="183"/>
      <c r="EV5" s="183"/>
      <c r="EW5" s="183"/>
      <c r="EX5" s="183"/>
      <c r="EY5" s="183"/>
      <c r="EZ5" s="183"/>
      <c r="FA5" s="183"/>
      <c r="FB5" s="183"/>
      <c r="FC5" s="183"/>
      <c r="FD5" s="183"/>
      <c r="FE5" s="183"/>
      <c r="FF5" s="183"/>
      <c r="FG5" s="183"/>
      <c r="FH5" s="183"/>
      <c r="FI5" s="183"/>
      <c r="FJ5" s="183"/>
      <c r="FK5" s="183"/>
      <c r="FL5" s="183"/>
      <c r="FM5" s="183"/>
      <c r="FN5" s="183"/>
      <c r="FO5" s="183"/>
      <c r="FP5" s="183"/>
      <c r="FQ5" s="183"/>
      <c r="FR5" s="183"/>
      <c r="FS5" s="183"/>
      <c r="FT5" s="183"/>
      <c r="FU5" s="183"/>
      <c r="FV5" s="183"/>
    </row>
    <row r="6" spans="1:178" s="451" customFormat="1" ht="23.25" customHeight="1">
      <c r="A6" s="1143" t="str">
        <f>'Sch-1a'!A6:A6</f>
        <v>Bidder’s Name and Address (Qualified Licensee) :</v>
      </c>
      <c r="B6" s="1143"/>
      <c r="E6" s="121" t="s">
        <v>20</v>
      </c>
      <c r="F6" s="121"/>
      <c r="G6" s="113"/>
      <c r="H6" s="183"/>
      <c r="I6" s="183"/>
      <c r="J6" s="183"/>
      <c r="K6" s="183"/>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c r="AS6" s="183"/>
      <c r="AT6" s="183"/>
      <c r="AU6" s="183"/>
      <c r="AV6" s="183"/>
      <c r="AW6" s="183"/>
      <c r="AX6" s="183"/>
      <c r="AY6" s="183"/>
      <c r="AZ6" s="183"/>
      <c r="BA6" s="183"/>
      <c r="BB6" s="183"/>
      <c r="BC6" s="183"/>
      <c r="BD6" s="183"/>
      <c r="BE6" s="183"/>
      <c r="BF6" s="183"/>
      <c r="BG6" s="183"/>
      <c r="BH6" s="183"/>
      <c r="BI6" s="183"/>
      <c r="BJ6" s="183"/>
      <c r="BK6" s="183"/>
      <c r="BL6" s="183"/>
      <c r="BM6" s="183"/>
      <c r="BN6" s="183"/>
      <c r="BO6" s="183"/>
      <c r="BP6" s="183"/>
      <c r="BQ6" s="183"/>
      <c r="BR6" s="183"/>
      <c r="BS6" s="183"/>
      <c r="BT6" s="183"/>
      <c r="BU6" s="183"/>
      <c r="BV6" s="183"/>
      <c r="BW6" s="183"/>
      <c r="BX6" s="183"/>
      <c r="BY6" s="183"/>
      <c r="BZ6" s="183"/>
      <c r="CA6" s="183"/>
      <c r="CB6" s="183"/>
      <c r="CC6" s="183"/>
      <c r="CD6" s="183"/>
      <c r="CE6" s="183"/>
      <c r="CF6" s="183"/>
      <c r="CG6" s="183"/>
      <c r="CH6" s="183"/>
      <c r="CI6" s="183"/>
      <c r="CJ6" s="183"/>
      <c r="CK6" s="183"/>
      <c r="CL6" s="183"/>
      <c r="CM6" s="183"/>
      <c r="CN6" s="183"/>
      <c r="CO6" s="183"/>
      <c r="CP6" s="183"/>
      <c r="CQ6" s="183"/>
      <c r="CR6" s="183"/>
      <c r="CS6" s="183"/>
      <c r="CT6" s="183"/>
      <c r="CU6" s="183"/>
      <c r="CV6" s="183"/>
      <c r="CW6" s="183"/>
      <c r="CX6" s="183"/>
      <c r="CY6" s="183"/>
      <c r="CZ6" s="183"/>
      <c r="DA6" s="183"/>
      <c r="DB6" s="183"/>
      <c r="DC6" s="183"/>
      <c r="DD6" s="183"/>
      <c r="DE6" s="183"/>
      <c r="DF6" s="183"/>
      <c r="DG6" s="183"/>
      <c r="DH6" s="183"/>
      <c r="DI6" s="183"/>
      <c r="DJ6" s="183"/>
      <c r="DK6" s="183"/>
      <c r="DL6" s="183"/>
      <c r="DM6" s="183"/>
      <c r="DN6" s="183"/>
      <c r="DO6" s="183"/>
      <c r="DP6" s="183"/>
      <c r="DQ6" s="183"/>
      <c r="DR6" s="183"/>
      <c r="DS6" s="183"/>
      <c r="DT6" s="183"/>
      <c r="DU6" s="183"/>
      <c r="DV6" s="183"/>
      <c r="DW6" s="183"/>
      <c r="DX6" s="183"/>
      <c r="DY6" s="183"/>
      <c r="DZ6" s="183"/>
      <c r="EA6" s="183"/>
      <c r="EB6" s="183"/>
      <c r="EC6" s="183"/>
      <c r="ED6" s="183"/>
      <c r="EE6" s="183"/>
      <c r="EF6" s="183"/>
      <c r="EG6" s="183"/>
      <c r="EH6" s="183"/>
      <c r="EI6" s="183"/>
      <c r="EJ6" s="183"/>
      <c r="EK6" s="183"/>
      <c r="EL6" s="183"/>
      <c r="EM6" s="183"/>
      <c r="EN6" s="183"/>
      <c r="EO6" s="183"/>
      <c r="EP6" s="183"/>
      <c r="EQ6" s="183"/>
      <c r="ER6" s="183"/>
      <c r="ES6" s="183"/>
      <c r="ET6" s="183"/>
      <c r="EU6" s="183"/>
      <c r="EV6" s="183"/>
      <c r="EW6" s="183"/>
      <c r="EX6" s="183"/>
      <c r="EY6" s="183"/>
      <c r="EZ6" s="183"/>
      <c r="FA6" s="183"/>
      <c r="FB6" s="183"/>
      <c r="FC6" s="183"/>
      <c r="FD6" s="183"/>
      <c r="FE6" s="183"/>
      <c r="FF6" s="183"/>
      <c r="FG6" s="183"/>
      <c r="FH6" s="183"/>
      <c r="FI6" s="183"/>
      <c r="FJ6" s="183"/>
      <c r="FK6" s="183"/>
      <c r="FL6" s="183"/>
      <c r="FM6" s="183"/>
      <c r="FN6" s="183"/>
      <c r="FO6" s="183"/>
      <c r="FP6" s="183"/>
      <c r="FQ6" s="183"/>
      <c r="FR6" s="183"/>
      <c r="FS6" s="183"/>
      <c r="FT6" s="183"/>
      <c r="FU6" s="183"/>
      <c r="FV6" s="183"/>
    </row>
    <row r="7" spans="1:178" s="451" customFormat="1" ht="15.75" customHeight="1">
      <c r="A7" s="1143">
        <f>'Sch-1a'!A7:A7</f>
        <v>0</v>
      </c>
      <c r="B7" s="1143"/>
      <c r="E7" s="124" t="s">
        <v>21</v>
      </c>
      <c r="F7" s="124"/>
      <c r="G7" s="113"/>
      <c r="H7" s="183"/>
      <c r="I7" s="183"/>
      <c r="J7" s="183"/>
      <c r="K7" s="183"/>
      <c r="L7" s="183"/>
      <c r="M7" s="183"/>
      <c r="N7" s="183"/>
      <c r="O7" s="183"/>
      <c r="P7" s="183"/>
      <c r="Q7" s="183"/>
      <c r="R7" s="183"/>
      <c r="S7" s="183"/>
      <c r="T7" s="183"/>
      <c r="U7" s="183"/>
      <c r="V7" s="183"/>
      <c r="W7" s="183"/>
      <c r="X7" s="183"/>
      <c r="Y7" s="183"/>
      <c r="Z7" s="183"/>
      <c r="AA7" s="183"/>
      <c r="AB7" s="183"/>
      <c r="AC7" s="183"/>
      <c r="AD7" s="183"/>
      <c r="AE7" s="183"/>
      <c r="AF7" s="183"/>
      <c r="AG7" s="183"/>
      <c r="AH7" s="183"/>
      <c r="AI7" s="183"/>
      <c r="AJ7" s="183"/>
      <c r="AK7" s="183"/>
      <c r="AL7" s="183"/>
      <c r="AM7" s="183"/>
      <c r="AN7" s="183"/>
      <c r="AO7" s="183"/>
      <c r="AP7" s="183"/>
      <c r="AQ7" s="183"/>
      <c r="AR7" s="183"/>
      <c r="AS7" s="183"/>
      <c r="AT7" s="183"/>
      <c r="AU7" s="183"/>
      <c r="AV7" s="183"/>
      <c r="AW7" s="183"/>
      <c r="AX7" s="183"/>
      <c r="AY7" s="183"/>
      <c r="AZ7" s="183"/>
      <c r="BA7" s="183"/>
      <c r="BB7" s="183"/>
      <c r="BC7" s="183"/>
      <c r="BD7" s="183"/>
      <c r="BE7" s="183"/>
      <c r="BF7" s="183"/>
      <c r="BG7" s="183"/>
      <c r="BH7" s="183"/>
      <c r="BI7" s="183"/>
      <c r="BJ7" s="183"/>
      <c r="BK7" s="183"/>
      <c r="BL7" s="183"/>
      <c r="BM7" s="183"/>
      <c r="BN7" s="183"/>
      <c r="BO7" s="183"/>
      <c r="BP7" s="183"/>
      <c r="BQ7" s="183"/>
      <c r="BR7" s="183"/>
      <c r="BS7" s="183"/>
      <c r="BT7" s="183"/>
      <c r="BU7" s="183"/>
      <c r="BV7" s="183"/>
      <c r="BW7" s="183"/>
      <c r="BX7" s="183"/>
      <c r="BY7" s="183"/>
      <c r="BZ7" s="183"/>
      <c r="CA7" s="183"/>
      <c r="CB7" s="183"/>
      <c r="CC7" s="183"/>
      <c r="CD7" s="183"/>
      <c r="CE7" s="183"/>
      <c r="CF7" s="183"/>
      <c r="CG7" s="183"/>
      <c r="CH7" s="183"/>
      <c r="CI7" s="183"/>
      <c r="CJ7" s="183"/>
      <c r="CK7" s="183"/>
      <c r="CL7" s="183"/>
      <c r="CM7" s="183"/>
      <c r="CN7" s="183"/>
      <c r="CO7" s="183"/>
      <c r="CP7" s="183"/>
      <c r="CQ7" s="183"/>
      <c r="CR7" s="183"/>
      <c r="CS7" s="183"/>
      <c r="CT7" s="183"/>
      <c r="CU7" s="183"/>
      <c r="CV7" s="183"/>
      <c r="CW7" s="183"/>
      <c r="CX7" s="183"/>
      <c r="CY7" s="183"/>
      <c r="CZ7" s="183"/>
      <c r="DA7" s="183"/>
      <c r="DB7" s="183"/>
      <c r="DC7" s="183"/>
      <c r="DD7" s="183"/>
      <c r="DE7" s="183"/>
      <c r="DF7" s="183"/>
      <c r="DG7" s="183"/>
      <c r="DH7" s="183"/>
      <c r="DI7" s="183"/>
      <c r="DJ7" s="183"/>
      <c r="DK7" s="183"/>
      <c r="DL7" s="183"/>
      <c r="DM7" s="183"/>
      <c r="DN7" s="183"/>
      <c r="DO7" s="183"/>
      <c r="DP7" s="183"/>
      <c r="DQ7" s="183"/>
      <c r="DR7" s="183"/>
      <c r="DS7" s="183"/>
      <c r="DT7" s="183"/>
      <c r="DU7" s="183"/>
      <c r="DV7" s="183"/>
      <c r="DW7" s="183"/>
      <c r="DX7" s="183"/>
      <c r="DY7" s="183"/>
      <c r="DZ7" s="183"/>
      <c r="EA7" s="183"/>
      <c r="EB7" s="183"/>
      <c r="EC7" s="183"/>
      <c r="ED7" s="183"/>
      <c r="EE7" s="183"/>
      <c r="EF7" s="183"/>
      <c r="EG7" s="183"/>
      <c r="EH7" s="183"/>
      <c r="EI7" s="183"/>
      <c r="EJ7" s="183"/>
      <c r="EK7" s="183"/>
      <c r="EL7" s="183"/>
      <c r="EM7" s="183"/>
      <c r="EN7" s="183"/>
      <c r="EO7" s="183"/>
      <c r="EP7" s="183"/>
      <c r="EQ7" s="183"/>
      <c r="ER7" s="183"/>
      <c r="ES7" s="183"/>
      <c r="ET7" s="183"/>
      <c r="EU7" s="183"/>
      <c r="EV7" s="183"/>
      <c r="EW7" s="183"/>
      <c r="EX7" s="183"/>
      <c r="EY7" s="183"/>
      <c r="EZ7" s="183"/>
      <c r="FA7" s="183"/>
      <c r="FB7" s="183"/>
      <c r="FC7" s="183"/>
      <c r="FD7" s="183"/>
      <c r="FE7" s="183"/>
      <c r="FF7" s="183"/>
      <c r="FG7" s="183"/>
      <c r="FH7" s="183"/>
      <c r="FI7" s="183"/>
      <c r="FJ7" s="183"/>
      <c r="FK7" s="183"/>
      <c r="FL7" s="183"/>
      <c r="FM7" s="183"/>
      <c r="FN7" s="183"/>
      <c r="FO7" s="183"/>
      <c r="FP7" s="183"/>
      <c r="FQ7" s="183"/>
      <c r="FR7" s="183"/>
      <c r="FS7" s="183"/>
      <c r="FT7" s="183"/>
      <c r="FU7" s="183"/>
      <c r="FV7" s="183"/>
    </row>
    <row r="8" spans="1:178" s="451" customFormat="1" ht="15.75" customHeight="1">
      <c r="A8" s="132"/>
      <c r="B8" s="865"/>
      <c r="E8" s="124" t="s">
        <v>115</v>
      </c>
      <c r="F8" s="124"/>
      <c r="G8" s="113"/>
      <c r="H8" s="183"/>
      <c r="I8" s="183"/>
      <c r="J8" s="183"/>
      <c r="K8" s="183"/>
      <c r="L8" s="183"/>
      <c r="M8" s="183"/>
      <c r="N8" s="183"/>
      <c r="O8" s="183"/>
      <c r="P8" s="183"/>
      <c r="Q8" s="183"/>
      <c r="R8" s="183"/>
      <c r="S8" s="183"/>
      <c r="T8" s="183"/>
      <c r="U8" s="183"/>
      <c r="V8" s="183"/>
      <c r="W8" s="183"/>
      <c r="X8" s="183"/>
      <c r="Y8" s="183"/>
      <c r="Z8" s="183"/>
      <c r="AA8" s="183"/>
      <c r="AB8" s="183"/>
      <c r="AC8" s="183"/>
      <c r="AD8" s="183"/>
      <c r="AE8" s="183"/>
      <c r="AF8" s="183"/>
      <c r="AG8" s="183"/>
      <c r="AH8" s="183"/>
      <c r="AI8" s="183"/>
      <c r="AJ8" s="183"/>
      <c r="AK8" s="183"/>
      <c r="AL8" s="183"/>
      <c r="AM8" s="183"/>
      <c r="AN8" s="183"/>
      <c r="AO8" s="183"/>
      <c r="AP8" s="183"/>
      <c r="AQ8" s="183"/>
      <c r="AR8" s="183"/>
      <c r="AS8" s="183"/>
      <c r="AT8" s="183"/>
      <c r="AU8" s="183"/>
      <c r="AV8" s="183"/>
      <c r="AW8" s="183"/>
      <c r="AX8" s="183"/>
      <c r="AY8" s="183"/>
      <c r="AZ8" s="183"/>
      <c r="BA8" s="183"/>
      <c r="BB8" s="183"/>
      <c r="BC8" s="183"/>
      <c r="BD8" s="183"/>
      <c r="BE8" s="183"/>
      <c r="BF8" s="183"/>
      <c r="BG8" s="183"/>
      <c r="BH8" s="183"/>
      <c r="BI8" s="183"/>
      <c r="BJ8" s="183"/>
      <c r="BK8" s="183"/>
      <c r="BL8" s="183"/>
      <c r="BM8" s="183"/>
      <c r="BN8" s="183"/>
      <c r="BO8" s="183"/>
      <c r="BP8" s="183"/>
      <c r="BQ8" s="183"/>
      <c r="BR8" s="183"/>
      <c r="BS8" s="183"/>
      <c r="BT8" s="183"/>
      <c r="BU8" s="183"/>
      <c r="BV8" s="183"/>
      <c r="BW8" s="183"/>
      <c r="BX8" s="183"/>
      <c r="BY8" s="183"/>
      <c r="BZ8" s="183"/>
      <c r="CA8" s="183"/>
      <c r="CB8" s="183"/>
      <c r="CC8" s="183"/>
      <c r="CD8" s="183"/>
      <c r="CE8" s="183"/>
      <c r="CF8" s="183"/>
      <c r="CG8" s="183"/>
      <c r="CH8" s="183"/>
      <c r="CI8" s="183"/>
      <c r="CJ8" s="183"/>
      <c r="CK8" s="183"/>
      <c r="CL8" s="183"/>
      <c r="CM8" s="183"/>
      <c r="CN8" s="183"/>
      <c r="CO8" s="183"/>
      <c r="CP8" s="183"/>
      <c r="CQ8" s="183"/>
      <c r="CR8" s="183"/>
      <c r="CS8" s="183"/>
      <c r="CT8" s="183"/>
      <c r="CU8" s="183"/>
      <c r="CV8" s="183"/>
      <c r="CW8" s="183"/>
      <c r="CX8" s="183"/>
      <c r="CY8" s="183"/>
      <c r="CZ8" s="183"/>
      <c r="DA8" s="183"/>
      <c r="DB8" s="183"/>
      <c r="DC8" s="183"/>
      <c r="DD8" s="183"/>
      <c r="DE8" s="183"/>
      <c r="DF8" s="183"/>
      <c r="DG8" s="183"/>
      <c r="DH8" s="183"/>
      <c r="DI8" s="183"/>
      <c r="DJ8" s="183"/>
      <c r="DK8" s="183"/>
      <c r="DL8" s="183"/>
      <c r="DM8" s="183"/>
      <c r="DN8" s="183"/>
      <c r="DO8" s="183"/>
      <c r="DP8" s="183"/>
      <c r="DQ8" s="183"/>
      <c r="DR8" s="183"/>
      <c r="DS8" s="183"/>
      <c r="DT8" s="183"/>
      <c r="DU8" s="183"/>
      <c r="DV8" s="183"/>
      <c r="DW8" s="183"/>
      <c r="DX8" s="183"/>
      <c r="DY8" s="183"/>
      <c r="DZ8" s="183"/>
      <c r="EA8" s="183"/>
      <c r="EB8" s="183"/>
      <c r="EC8" s="183"/>
      <c r="ED8" s="183"/>
      <c r="EE8" s="183"/>
      <c r="EF8" s="183"/>
      <c r="EG8" s="183"/>
      <c r="EH8" s="183"/>
      <c r="EI8" s="183"/>
      <c r="EJ8" s="183"/>
      <c r="EK8" s="183"/>
      <c r="EL8" s="183"/>
      <c r="EM8" s="183"/>
      <c r="EN8" s="183"/>
      <c r="EO8" s="183"/>
      <c r="EP8" s="183"/>
      <c r="EQ8" s="183"/>
      <c r="ER8" s="183"/>
      <c r="ES8" s="183"/>
      <c r="ET8" s="183"/>
      <c r="EU8" s="183"/>
      <c r="EV8" s="183"/>
      <c r="EW8" s="183"/>
      <c r="EX8" s="183"/>
      <c r="EY8" s="183"/>
      <c r="EZ8" s="183"/>
      <c r="FA8" s="183"/>
      <c r="FB8" s="183"/>
      <c r="FC8" s="183"/>
      <c r="FD8" s="183"/>
      <c r="FE8" s="183"/>
      <c r="FF8" s="183"/>
      <c r="FG8" s="183"/>
      <c r="FH8" s="183"/>
      <c r="FI8" s="183"/>
      <c r="FJ8" s="183"/>
      <c r="FK8" s="183"/>
      <c r="FL8" s="183"/>
      <c r="FM8" s="183"/>
      <c r="FN8" s="183"/>
      <c r="FO8" s="183"/>
      <c r="FP8" s="183"/>
      <c r="FQ8" s="183"/>
      <c r="FR8" s="183"/>
      <c r="FS8" s="183"/>
      <c r="FT8" s="183"/>
      <c r="FU8" s="183"/>
      <c r="FV8" s="183"/>
    </row>
    <row r="9" spans="1:178" s="451" customFormat="1" ht="15.75" customHeight="1">
      <c r="A9" s="132" t="s">
        <v>114</v>
      </c>
      <c r="B9" s="865">
        <f>'Sch-1a'!B9</f>
        <v>0</v>
      </c>
      <c r="C9" s="866"/>
      <c r="D9" s="866"/>
      <c r="E9" s="124" t="s">
        <v>22</v>
      </c>
      <c r="F9" s="124"/>
      <c r="G9" s="113"/>
      <c r="H9" s="183"/>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83"/>
      <c r="AR9" s="183"/>
      <c r="AS9" s="183"/>
      <c r="AT9" s="183"/>
      <c r="AU9" s="183"/>
      <c r="AV9" s="183"/>
      <c r="AW9" s="183"/>
      <c r="AX9" s="183"/>
      <c r="AY9" s="183"/>
      <c r="AZ9" s="183"/>
      <c r="BA9" s="183"/>
      <c r="BB9" s="183"/>
      <c r="BC9" s="183"/>
      <c r="BD9" s="183"/>
      <c r="BE9" s="183"/>
      <c r="BF9" s="183"/>
      <c r="BG9" s="183"/>
      <c r="BH9" s="183"/>
      <c r="BI9" s="183"/>
      <c r="BJ9" s="183"/>
      <c r="BK9" s="183"/>
      <c r="BL9" s="183"/>
      <c r="BM9" s="183"/>
      <c r="BN9" s="183"/>
      <c r="BO9" s="183"/>
      <c r="BP9" s="183"/>
      <c r="BQ9" s="183"/>
      <c r="BR9" s="183"/>
      <c r="BS9" s="183"/>
      <c r="BT9" s="183"/>
      <c r="BU9" s="183"/>
      <c r="BV9" s="183"/>
      <c r="BW9" s="183"/>
      <c r="BX9" s="183"/>
      <c r="BY9" s="183"/>
      <c r="BZ9" s="183"/>
      <c r="CA9" s="183"/>
      <c r="CB9" s="183"/>
      <c r="CC9" s="183"/>
      <c r="CD9" s="183"/>
      <c r="CE9" s="183"/>
      <c r="CF9" s="183"/>
      <c r="CG9" s="183"/>
      <c r="CH9" s="183"/>
      <c r="CI9" s="183"/>
      <c r="CJ9" s="183"/>
      <c r="CK9" s="183"/>
      <c r="CL9" s="183"/>
      <c r="CM9" s="183"/>
      <c r="CN9" s="183"/>
      <c r="CO9" s="183"/>
      <c r="CP9" s="183"/>
      <c r="CQ9" s="183"/>
      <c r="CR9" s="183"/>
      <c r="CS9" s="183"/>
      <c r="CT9" s="183"/>
      <c r="CU9" s="183"/>
      <c r="CV9" s="183"/>
      <c r="CW9" s="183"/>
      <c r="CX9" s="183"/>
      <c r="CY9" s="183"/>
      <c r="CZ9" s="183"/>
      <c r="DA9" s="183"/>
      <c r="DB9" s="183"/>
      <c r="DC9" s="183"/>
      <c r="DD9" s="183"/>
      <c r="DE9" s="183"/>
      <c r="DF9" s="183"/>
      <c r="DG9" s="183"/>
      <c r="DH9" s="183"/>
      <c r="DI9" s="183"/>
      <c r="DJ9" s="183"/>
      <c r="DK9" s="183"/>
      <c r="DL9" s="183"/>
      <c r="DM9" s="183"/>
      <c r="DN9" s="183"/>
      <c r="DO9" s="183"/>
      <c r="DP9" s="183"/>
      <c r="DQ9" s="183"/>
      <c r="DR9" s="183"/>
      <c r="DS9" s="183"/>
      <c r="DT9" s="183"/>
      <c r="DU9" s="183"/>
      <c r="DV9" s="183"/>
      <c r="DW9" s="183"/>
      <c r="DX9" s="183"/>
      <c r="DY9" s="183"/>
      <c r="DZ9" s="183"/>
      <c r="EA9" s="183"/>
      <c r="EB9" s="183"/>
      <c r="EC9" s="183"/>
      <c r="ED9" s="183"/>
      <c r="EE9" s="183"/>
      <c r="EF9" s="183"/>
      <c r="EG9" s="183"/>
      <c r="EH9" s="183"/>
      <c r="EI9" s="183"/>
      <c r="EJ9" s="183"/>
      <c r="EK9" s="183"/>
      <c r="EL9" s="183"/>
      <c r="EM9" s="183"/>
      <c r="EN9" s="183"/>
      <c r="EO9" s="183"/>
      <c r="EP9" s="183"/>
      <c r="EQ9" s="183"/>
      <c r="ER9" s="183"/>
      <c r="ES9" s="183"/>
      <c r="ET9" s="183"/>
      <c r="EU9" s="183"/>
      <c r="EV9" s="183"/>
      <c r="EW9" s="183"/>
      <c r="EX9" s="183"/>
      <c r="EY9" s="183"/>
      <c r="EZ9" s="183"/>
      <c r="FA9" s="183"/>
      <c r="FB9" s="183"/>
      <c r="FC9" s="183"/>
      <c r="FD9" s="183"/>
      <c r="FE9" s="183"/>
      <c r="FF9" s="183"/>
      <c r="FG9" s="183"/>
      <c r="FH9" s="183"/>
      <c r="FI9" s="183"/>
      <c r="FJ9" s="183"/>
      <c r="FK9" s="183"/>
      <c r="FL9" s="183"/>
      <c r="FM9" s="183"/>
      <c r="FN9" s="183"/>
      <c r="FO9" s="183"/>
      <c r="FP9" s="183"/>
      <c r="FQ9" s="183"/>
      <c r="FR9" s="183"/>
      <c r="FS9" s="183"/>
      <c r="FT9" s="183"/>
      <c r="FU9" s="183"/>
      <c r="FV9" s="183"/>
    </row>
    <row r="10" spans="1:178" s="451" customFormat="1" ht="15.75" customHeight="1">
      <c r="A10" s="493"/>
      <c r="B10" s="865">
        <f>'Sch-1a'!B10</f>
        <v>0</v>
      </c>
      <c r="E10" s="124" t="s">
        <v>116</v>
      </c>
      <c r="F10" s="124"/>
      <c r="G10" s="11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3"/>
      <c r="AR10" s="183"/>
      <c r="AS10" s="183"/>
      <c r="AT10" s="183"/>
      <c r="AU10" s="183"/>
      <c r="AV10" s="183"/>
      <c r="AW10" s="183"/>
      <c r="AX10" s="183"/>
      <c r="AY10" s="183"/>
      <c r="AZ10" s="183"/>
      <c r="BA10" s="183"/>
      <c r="BB10" s="183"/>
      <c r="BC10" s="183"/>
      <c r="BD10" s="183"/>
      <c r="BE10" s="183"/>
      <c r="BF10" s="183"/>
      <c r="BG10" s="183"/>
      <c r="BH10" s="183"/>
      <c r="BI10" s="183"/>
      <c r="BJ10" s="183"/>
      <c r="BK10" s="183"/>
      <c r="BL10" s="183"/>
      <c r="BM10" s="183"/>
      <c r="BN10" s="183"/>
      <c r="BO10" s="183"/>
      <c r="BP10" s="183"/>
      <c r="BQ10" s="183"/>
      <c r="BR10" s="183"/>
      <c r="BS10" s="183"/>
      <c r="BT10" s="183"/>
      <c r="BU10" s="183"/>
      <c r="BV10" s="183"/>
      <c r="BW10" s="183"/>
      <c r="BX10" s="183"/>
      <c r="BY10" s="183"/>
      <c r="BZ10" s="183"/>
      <c r="CA10" s="183"/>
      <c r="CB10" s="183"/>
      <c r="CC10" s="183"/>
      <c r="CD10" s="183"/>
      <c r="CE10" s="183"/>
      <c r="CF10" s="183"/>
      <c r="CG10" s="183"/>
      <c r="CH10" s="183"/>
      <c r="CI10" s="183"/>
      <c r="CJ10" s="183"/>
      <c r="CK10" s="183"/>
      <c r="CL10" s="183"/>
      <c r="CM10" s="183"/>
      <c r="CN10" s="183"/>
      <c r="CO10" s="183"/>
      <c r="CP10" s="183"/>
      <c r="CQ10" s="183"/>
      <c r="CR10" s="183"/>
      <c r="CS10" s="183"/>
      <c r="CT10" s="183"/>
      <c r="CU10" s="183"/>
      <c r="CV10" s="183"/>
      <c r="CW10" s="183"/>
      <c r="CX10" s="183"/>
      <c r="CY10" s="183"/>
      <c r="CZ10" s="183"/>
      <c r="DA10" s="183"/>
      <c r="DB10" s="183"/>
      <c r="DC10" s="183"/>
      <c r="DD10" s="183"/>
      <c r="DE10" s="183"/>
      <c r="DF10" s="183"/>
      <c r="DG10" s="183"/>
      <c r="DH10" s="183"/>
      <c r="DI10" s="183"/>
      <c r="DJ10" s="183"/>
      <c r="DK10" s="183"/>
      <c r="DL10" s="183"/>
      <c r="DM10" s="183"/>
      <c r="DN10" s="183"/>
      <c r="DO10" s="183"/>
      <c r="DP10" s="183"/>
      <c r="DQ10" s="183"/>
      <c r="DR10" s="183"/>
      <c r="DS10" s="183"/>
      <c r="DT10" s="183"/>
      <c r="DU10" s="183"/>
      <c r="DV10" s="183"/>
      <c r="DW10" s="183"/>
      <c r="DX10" s="183"/>
      <c r="DY10" s="183"/>
      <c r="DZ10" s="183"/>
      <c r="EA10" s="183"/>
      <c r="EB10" s="183"/>
      <c r="EC10" s="183"/>
      <c r="ED10" s="183"/>
      <c r="EE10" s="183"/>
      <c r="EF10" s="183"/>
      <c r="EG10" s="183"/>
      <c r="EH10" s="183"/>
      <c r="EI10" s="183"/>
      <c r="EJ10" s="183"/>
      <c r="EK10" s="183"/>
      <c r="EL10" s="183"/>
      <c r="EM10" s="183"/>
      <c r="EN10" s="183"/>
      <c r="EO10" s="183"/>
      <c r="EP10" s="183"/>
      <c r="EQ10" s="183"/>
      <c r="ER10" s="183"/>
      <c r="ES10" s="183"/>
      <c r="ET10" s="183"/>
      <c r="EU10" s="183"/>
      <c r="EV10" s="183"/>
      <c r="EW10" s="183"/>
      <c r="EX10" s="183"/>
      <c r="EY10" s="183"/>
      <c r="EZ10" s="183"/>
      <c r="FA10" s="183"/>
      <c r="FB10" s="183"/>
      <c r="FC10" s="183"/>
      <c r="FD10" s="183"/>
      <c r="FE10" s="183"/>
      <c r="FF10" s="183"/>
      <c r="FG10" s="183"/>
      <c r="FH10" s="183"/>
      <c r="FI10" s="183"/>
      <c r="FJ10" s="183"/>
      <c r="FK10" s="183"/>
      <c r="FL10" s="183"/>
      <c r="FM10" s="183"/>
      <c r="FN10" s="183"/>
      <c r="FO10" s="183"/>
      <c r="FP10" s="183"/>
      <c r="FQ10" s="183"/>
      <c r="FR10" s="183"/>
      <c r="FS10" s="183"/>
      <c r="FT10" s="183"/>
      <c r="FU10" s="183"/>
      <c r="FV10" s="183"/>
    </row>
    <row r="11" spans="1:178" s="451" customFormat="1" ht="15.75" customHeight="1">
      <c r="A11" s="493"/>
      <c r="B11" s="865">
        <f>'Sch-1a'!B11</f>
        <v>0</v>
      </c>
      <c r="E11" s="124" t="s">
        <v>117</v>
      </c>
      <c r="F11" s="124"/>
      <c r="G11" s="113"/>
      <c r="H11" s="183"/>
      <c r="I11" s="183"/>
      <c r="J11" s="183"/>
      <c r="K11" s="183"/>
      <c r="L11" s="183"/>
      <c r="M11" s="183"/>
      <c r="N11" s="183"/>
      <c r="O11" s="183"/>
      <c r="P11" s="183"/>
      <c r="Q11" s="183"/>
      <c r="R11" s="183"/>
      <c r="S11" s="183"/>
      <c r="T11" s="183"/>
      <c r="U11" s="183"/>
      <c r="V11" s="183"/>
      <c r="W11" s="183"/>
      <c r="X11" s="183"/>
      <c r="Y11" s="183"/>
      <c r="Z11" s="183"/>
      <c r="AA11" s="183"/>
      <c r="AB11" s="183"/>
      <c r="AC11" s="183"/>
      <c r="AD11" s="183"/>
      <c r="AE11" s="183"/>
      <c r="AF11" s="183"/>
      <c r="AG11" s="183"/>
      <c r="AH11" s="183"/>
      <c r="AI11" s="183"/>
      <c r="AJ11" s="183"/>
      <c r="AK11" s="183"/>
      <c r="AL11" s="183"/>
      <c r="AM11" s="183"/>
      <c r="AN11" s="183"/>
      <c r="AO11" s="183"/>
      <c r="AP11" s="183"/>
      <c r="AQ11" s="183"/>
      <c r="AR11" s="183"/>
      <c r="AS11" s="183"/>
      <c r="AT11" s="183"/>
      <c r="AU11" s="183"/>
      <c r="AV11" s="183"/>
      <c r="AW11" s="183"/>
      <c r="AX11" s="183"/>
      <c r="AY11" s="183"/>
      <c r="AZ11" s="183"/>
      <c r="BA11" s="183"/>
      <c r="BB11" s="183"/>
      <c r="BC11" s="183"/>
      <c r="BD11" s="183"/>
      <c r="BE11" s="183"/>
      <c r="BF11" s="183"/>
      <c r="BG11" s="183"/>
      <c r="BH11" s="183"/>
      <c r="BI11" s="183"/>
      <c r="BJ11" s="183"/>
      <c r="BK11" s="183"/>
      <c r="BL11" s="183"/>
      <c r="BM11" s="183"/>
      <c r="BN11" s="183"/>
      <c r="BO11" s="183"/>
      <c r="BP11" s="183"/>
      <c r="BQ11" s="183"/>
      <c r="BR11" s="183"/>
      <c r="BS11" s="183"/>
      <c r="BT11" s="183"/>
      <c r="BU11" s="183"/>
      <c r="BV11" s="183"/>
      <c r="BW11" s="183"/>
      <c r="BX11" s="183"/>
      <c r="BY11" s="183"/>
      <c r="BZ11" s="183"/>
      <c r="CA11" s="183"/>
      <c r="CB11" s="183"/>
      <c r="CC11" s="183"/>
      <c r="CD11" s="183"/>
      <c r="CE11" s="183"/>
      <c r="CF11" s="183"/>
      <c r="CG11" s="183"/>
      <c r="CH11" s="183"/>
      <c r="CI11" s="183"/>
      <c r="CJ11" s="183"/>
      <c r="CK11" s="183"/>
      <c r="CL11" s="183"/>
      <c r="CM11" s="183"/>
      <c r="CN11" s="183"/>
      <c r="CO11" s="183"/>
      <c r="CP11" s="183"/>
      <c r="CQ11" s="183"/>
      <c r="CR11" s="183"/>
      <c r="CS11" s="183"/>
      <c r="CT11" s="183"/>
      <c r="CU11" s="183"/>
      <c r="CV11" s="183"/>
      <c r="CW11" s="183"/>
      <c r="CX11" s="183"/>
      <c r="CY11" s="183"/>
      <c r="CZ11" s="183"/>
      <c r="DA11" s="183"/>
      <c r="DB11" s="183"/>
      <c r="DC11" s="183"/>
      <c r="DD11" s="183"/>
      <c r="DE11" s="183"/>
      <c r="DF11" s="183"/>
      <c r="DG11" s="183"/>
      <c r="DH11" s="183"/>
      <c r="DI11" s="183"/>
      <c r="DJ11" s="183"/>
      <c r="DK11" s="183"/>
      <c r="DL11" s="183"/>
      <c r="DM11" s="183"/>
      <c r="DN11" s="183"/>
      <c r="DO11" s="183"/>
      <c r="DP11" s="183"/>
      <c r="DQ11" s="183"/>
      <c r="DR11" s="183"/>
      <c r="DS11" s="183"/>
      <c r="DT11" s="183"/>
      <c r="DU11" s="183"/>
      <c r="DV11" s="183"/>
      <c r="DW11" s="183"/>
      <c r="DX11" s="183"/>
      <c r="DY11" s="183"/>
      <c r="DZ11" s="183"/>
      <c r="EA11" s="183"/>
      <c r="EB11" s="183"/>
      <c r="EC11" s="183"/>
      <c r="ED11" s="183"/>
      <c r="EE11" s="183"/>
      <c r="EF11" s="183"/>
      <c r="EG11" s="183"/>
      <c r="EH11" s="183"/>
      <c r="EI11" s="183"/>
      <c r="EJ11" s="183"/>
      <c r="EK11" s="183"/>
      <c r="EL11" s="183"/>
      <c r="EM11" s="183"/>
      <c r="EN11" s="183"/>
      <c r="EO11" s="183"/>
      <c r="EP11" s="183"/>
      <c r="EQ11" s="183"/>
      <c r="ER11" s="183"/>
      <c r="ES11" s="183"/>
      <c r="ET11" s="183"/>
      <c r="EU11" s="183"/>
      <c r="EV11" s="183"/>
      <c r="EW11" s="183"/>
      <c r="EX11" s="183"/>
      <c r="EY11" s="183"/>
      <c r="EZ11" s="183"/>
      <c r="FA11" s="183"/>
      <c r="FB11" s="183"/>
      <c r="FC11" s="183"/>
      <c r="FD11" s="183"/>
      <c r="FE11" s="183"/>
      <c r="FF11" s="183"/>
      <c r="FG11" s="183"/>
      <c r="FH11" s="183"/>
      <c r="FI11" s="183"/>
      <c r="FJ11" s="183"/>
      <c r="FK11" s="183"/>
      <c r="FL11" s="183"/>
      <c r="FM11" s="183"/>
      <c r="FN11" s="183"/>
      <c r="FO11" s="183"/>
      <c r="FP11" s="183"/>
      <c r="FQ11" s="183"/>
      <c r="FR11" s="183"/>
      <c r="FS11" s="183"/>
      <c r="FT11" s="183"/>
      <c r="FU11" s="183"/>
      <c r="FV11" s="183"/>
    </row>
    <row r="12" spans="1:178" s="451" customFormat="1" ht="23.25" customHeight="1">
      <c r="A12" s="493"/>
      <c r="B12" s="865"/>
      <c r="G12" s="183"/>
      <c r="H12" s="183"/>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c r="AS12" s="183"/>
      <c r="AT12" s="183"/>
      <c r="AU12" s="183"/>
      <c r="AV12" s="183"/>
      <c r="AW12" s="183"/>
      <c r="AX12" s="183"/>
      <c r="AY12" s="183"/>
      <c r="AZ12" s="183"/>
      <c r="BA12" s="183"/>
      <c r="BB12" s="183"/>
      <c r="BC12" s="183"/>
      <c r="BD12" s="183"/>
      <c r="BE12" s="183"/>
      <c r="BF12" s="183"/>
      <c r="BG12" s="183"/>
      <c r="BH12" s="183"/>
      <c r="BI12" s="183"/>
      <c r="BJ12" s="183"/>
      <c r="BK12" s="183"/>
      <c r="BL12" s="183"/>
      <c r="BM12" s="183"/>
      <c r="BN12" s="183"/>
      <c r="BO12" s="183"/>
      <c r="BP12" s="183"/>
      <c r="BQ12" s="183"/>
      <c r="BR12" s="183"/>
      <c r="BS12" s="183"/>
      <c r="BT12" s="183"/>
      <c r="BU12" s="183"/>
      <c r="BV12" s="183"/>
      <c r="BW12" s="183"/>
      <c r="BX12" s="183"/>
      <c r="BY12" s="183"/>
      <c r="BZ12" s="183"/>
      <c r="CA12" s="183"/>
      <c r="CB12" s="183"/>
      <c r="CC12" s="183"/>
      <c r="CD12" s="183"/>
      <c r="CE12" s="183"/>
      <c r="CF12" s="183"/>
      <c r="CG12" s="183"/>
      <c r="CH12" s="183"/>
      <c r="CI12" s="183"/>
      <c r="CJ12" s="183"/>
      <c r="CK12" s="183"/>
      <c r="CL12" s="183"/>
      <c r="CM12" s="183"/>
      <c r="CN12" s="183"/>
      <c r="CO12" s="183"/>
      <c r="CP12" s="183"/>
      <c r="CQ12" s="183"/>
      <c r="CR12" s="183"/>
      <c r="CS12" s="183"/>
      <c r="CT12" s="183"/>
      <c r="CU12" s="183"/>
      <c r="CV12" s="183"/>
      <c r="CW12" s="183"/>
      <c r="CX12" s="183"/>
      <c r="CY12" s="183"/>
      <c r="CZ12" s="183"/>
      <c r="DA12" s="183"/>
      <c r="DB12" s="183"/>
      <c r="DC12" s="183"/>
      <c r="DD12" s="183"/>
      <c r="DE12" s="183"/>
      <c r="DF12" s="183"/>
      <c r="DG12" s="183"/>
      <c r="DH12" s="183"/>
      <c r="DI12" s="183"/>
      <c r="DJ12" s="183"/>
      <c r="DK12" s="183"/>
      <c r="DL12" s="183"/>
      <c r="DM12" s="183"/>
      <c r="DN12" s="183"/>
      <c r="DO12" s="183"/>
      <c r="DP12" s="183"/>
      <c r="DQ12" s="183"/>
      <c r="DR12" s="183"/>
      <c r="DS12" s="183"/>
      <c r="DT12" s="183"/>
      <c r="DU12" s="183"/>
      <c r="DV12" s="183"/>
      <c r="DW12" s="183"/>
      <c r="DX12" s="183"/>
      <c r="DY12" s="183"/>
      <c r="DZ12" s="183"/>
      <c r="EA12" s="183"/>
      <c r="EB12" s="183"/>
      <c r="EC12" s="183"/>
      <c r="ED12" s="183"/>
      <c r="EE12" s="183"/>
      <c r="EF12" s="183"/>
      <c r="EG12" s="183"/>
      <c r="EH12" s="183"/>
      <c r="EI12" s="183"/>
      <c r="EJ12" s="183"/>
      <c r="EK12" s="183"/>
      <c r="EL12" s="183"/>
      <c r="EM12" s="183"/>
      <c r="EN12" s="183"/>
      <c r="EO12" s="183"/>
      <c r="EP12" s="183"/>
      <c r="EQ12" s="183"/>
      <c r="ER12" s="183"/>
      <c r="ES12" s="183"/>
      <c r="ET12" s="183"/>
      <c r="EU12" s="183"/>
      <c r="EV12" s="183"/>
      <c r="EW12" s="183"/>
      <c r="EX12" s="183"/>
      <c r="EY12" s="183"/>
      <c r="EZ12" s="183"/>
      <c r="FA12" s="183"/>
      <c r="FB12" s="183"/>
      <c r="FC12" s="183"/>
      <c r="FD12" s="183"/>
      <c r="FE12" s="183"/>
      <c r="FF12" s="183"/>
      <c r="FG12" s="183"/>
      <c r="FH12" s="183"/>
      <c r="FI12" s="183"/>
      <c r="FJ12" s="183"/>
      <c r="FK12" s="183"/>
      <c r="FL12" s="183"/>
      <c r="FM12" s="183"/>
      <c r="FN12" s="183"/>
      <c r="FO12" s="183"/>
      <c r="FP12" s="183"/>
      <c r="FQ12" s="183"/>
      <c r="FR12" s="183"/>
      <c r="FS12" s="183"/>
      <c r="FT12" s="183"/>
      <c r="FU12" s="183"/>
      <c r="FV12" s="183"/>
    </row>
    <row r="13" spans="1:178" s="451" customFormat="1" ht="23.25" customHeight="1">
      <c r="A13" s="493"/>
      <c r="B13" s="865">
        <f>'Sch-1a'!B13</f>
        <v>0</v>
      </c>
      <c r="G13" s="183"/>
      <c r="H13" s="183"/>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c r="AS13" s="183"/>
      <c r="AT13" s="183"/>
      <c r="AU13" s="183"/>
      <c r="AV13" s="183"/>
      <c r="AW13" s="183"/>
      <c r="AX13" s="183"/>
      <c r="AY13" s="183"/>
      <c r="AZ13" s="183"/>
      <c r="BA13" s="183"/>
      <c r="BB13" s="183"/>
      <c r="BC13" s="183"/>
      <c r="BD13" s="183"/>
      <c r="BE13" s="183"/>
      <c r="BF13" s="183"/>
      <c r="BG13" s="183"/>
      <c r="BH13" s="183"/>
      <c r="BI13" s="183"/>
      <c r="BJ13" s="183"/>
      <c r="BK13" s="183"/>
      <c r="BL13" s="183"/>
      <c r="BM13" s="183"/>
      <c r="BN13" s="183"/>
      <c r="BO13" s="183"/>
      <c r="BP13" s="183"/>
      <c r="BQ13" s="183"/>
      <c r="BR13" s="183"/>
      <c r="BS13" s="183"/>
      <c r="BT13" s="183"/>
      <c r="BU13" s="183"/>
      <c r="BV13" s="183"/>
      <c r="BW13" s="183"/>
      <c r="BX13" s="183"/>
      <c r="BY13" s="183"/>
      <c r="BZ13" s="183"/>
      <c r="CA13" s="183"/>
      <c r="CB13" s="183"/>
      <c r="CC13" s="183"/>
      <c r="CD13" s="183"/>
      <c r="CE13" s="183"/>
      <c r="CF13" s="183"/>
      <c r="CG13" s="183"/>
      <c r="CH13" s="183"/>
      <c r="CI13" s="183"/>
      <c r="CJ13" s="183"/>
      <c r="CK13" s="183"/>
      <c r="CL13" s="183"/>
      <c r="CM13" s="183"/>
      <c r="CN13" s="183"/>
      <c r="CO13" s="183"/>
      <c r="CP13" s="183"/>
      <c r="CQ13" s="183"/>
      <c r="CR13" s="183"/>
      <c r="CS13" s="183"/>
      <c r="CT13" s="183"/>
      <c r="CU13" s="183"/>
      <c r="CV13" s="183"/>
      <c r="CW13" s="183"/>
      <c r="CX13" s="183"/>
      <c r="CY13" s="183"/>
      <c r="CZ13" s="183"/>
      <c r="DA13" s="183"/>
      <c r="DB13" s="183"/>
      <c r="DC13" s="183"/>
      <c r="DD13" s="183"/>
      <c r="DE13" s="183"/>
      <c r="DF13" s="183"/>
      <c r="DG13" s="183"/>
      <c r="DH13" s="183"/>
      <c r="DI13" s="183"/>
      <c r="DJ13" s="183"/>
      <c r="DK13" s="183"/>
      <c r="DL13" s="183"/>
      <c r="DM13" s="183"/>
      <c r="DN13" s="183"/>
      <c r="DO13" s="183"/>
      <c r="DP13" s="183"/>
      <c r="DQ13" s="183"/>
      <c r="DR13" s="183"/>
      <c r="DS13" s="183"/>
      <c r="DT13" s="183"/>
      <c r="DU13" s="183"/>
      <c r="DV13" s="183"/>
      <c r="DW13" s="183"/>
      <c r="DX13" s="183"/>
      <c r="DY13" s="183"/>
      <c r="DZ13" s="183"/>
      <c r="EA13" s="183"/>
      <c r="EB13" s="183"/>
      <c r="EC13" s="183"/>
      <c r="ED13" s="183"/>
      <c r="EE13" s="183"/>
      <c r="EF13" s="183"/>
      <c r="EG13" s="183"/>
      <c r="EH13" s="183"/>
      <c r="EI13" s="183"/>
      <c r="EJ13" s="183"/>
      <c r="EK13" s="183"/>
      <c r="EL13" s="183"/>
      <c r="EM13" s="183"/>
      <c r="EN13" s="183"/>
      <c r="EO13" s="183"/>
      <c r="EP13" s="183"/>
      <c r="EQ13" s="183"/>
      <c r="ER13" s="183"/>
      <c r="ES13" s="183"/>
      <c r="ET13" s="183"/>
      <c r="EU13" s="183"/>
      <c r="EV13" s="183"/>
      <c r="EW13" s="183"/>
      <c r="EX13" s="183"/>
      <c r="EY13" s="183"/>
      <c r="EZ13" s="183"/>
      <c r="FA13" s="183"/>
      <c r="FB13" s="183"/>
      <c r="FC13" s="183"/>
      <c r="FD13" s="183"/>
      <c r="FE13" s="183"/>
      <c r="FF13" s="183"/>
      <c r="FG13" s="183"/>
      <c r="FH13" s="183"/>
      <c r="FI13" s="183"/>
      <c r="FJ13" s="183"/>
      <c r="FK13" s="183"/>
      <c r="FL13" s="183"/>
      <c r="FM13" s="183"/>
      <c r="FN13" s="183"/>
      <c r="FO13" s="183"/>
      <c r="FP13" s="183"/>
      <c r="FQ13" s="183"/>
      <c r="FR13" s="183"/>
      <c r="FS13" s="183"/>
      <c r="FT13" s="183"/>
      <c r="FU13" s="183"/>
      <c r="FV13" s="183"/>
    </row>
    <row r="14" spans="1:178" s="451" customFormat="1" ht="23.25" customHeight="1">
      <c r="A14" s="1206" t="s">
        <v>118</v>
      </c>
      <c r="B14" s="1206"/>
      <c r="C14" s="1206"/>
      <c r="D14" s="1206"/>
      <c r="E14" s="1206"/>
      <c r="F14" s="1206"/>
      <c r="G14" s="1206"/>
      <c r="H14" s="183"/>
      <c r="I14" s="183"/>
      <c r="J14" s="183"/>
      <c r="K14" s="183"/>
      <c r="L14" s="183"/>
      <c r="M14" s="183"/>
      <c r="N14" s="183"/>
      <c r="O14" s="183"/>
      <c r="P14" s="183"/>
      <c r="Q14" s="183"/>
      <c r="R14" s="183"/>
      <c r="S14" s="183"/>
      <c r="T14" s="183"/>
      <c r="U14" s="183"/>
      <c r="V14" s="183"/>
      <c r="W14" s="183"/>
      <c r="X14" s="183"/>
      <c r="Y14" s="183"/>
      <c r="Z14" s="183"/>
      <c r="AA14" s="183"/>
      <c r="AB14" s="183"/>
      <c r="AC14" s="183"/>
      <c r="AD14" s="183"/>
      <c r="AE14" s="183"/>
      <c r="AF14" s="183"/>
      <c r="AG14" s="183"/>
      <c r="AH14" s="183"/>
      <c r="AI14" s="183"/>
      <c r="AJ14" s="183"/>
      <c r="AK14" s="183"/>
      <c r="AL14" s="183"/>
      <c r="AM14" s="183"/>
      <c r="AN14" s="183"/>
      <c r="AO14" s="183"/>
      <c r="AP14" s="183"/>
      <c r="AQ14" s="183"/>
      <c r="AR14" s="183"/>
      <c r="AS14" s="183"/>
      <c r="AT14" s="183"/>
      <c r="AU14" s="183"/>
      <c r="AV14" s="183"/>
      <c r="AW14" s="183"/>
      <c r="AX14" s="183"/>
      <c r="AY14" s="183"/>
      <c r="AZ14" s="183"/>
      <c r="BA14" s="183"/>
      <c r="BB14" s="183"/>
      <c r="BC14" s="183"/>
      <c r="BD14" s="183"/>
      <c r="BE14" s="183"/>
      <c r="BF14" s="183"/>
      <c r="BG14" s="183"/>
      <c r="BH14" s="183"/>
      <c r="BI14" s="183"/>
      <c r="BJ14" s="183"/>
      <c r="BK14" s="183"/>
      <c r="BL14" s="183"/>
      <c r="BM14" s="183"/>
      <c r="BN14" s="183"/>
      <c r="BO14" s="183"/>
      <c r="BP14" s="183"/>
      <c r="BQ14" s="183"/>
      <c r="BR14" s="183"/>
      <c r="BS14" s="183"/>
      <c r="BT14" s="183"/>
      <c r="BU14" s="183"/>
      <c r="BV14" s="183"/>
      <c r="BW14" s="183"/>
      <c r="BX14" s="183"/>
      <c r="BY14" s="183"/>
      <c r="BZ14" s="183"/>
      <c r="CA14" s="183"/>
      <c r="CB14" s="183"/>
      <c r="CC14" s="183"/>
      <c r="CD14" s="183"/>
      <c r="CE14" s="183"/>
      <c r="CF14" s="183"/>
      <c r="CG14" s="183"/>
      <c r="CH14" s="183"/>
      <c r="CI14" s="183"/>
      <c r="CJ14" s="183"/>
      <c r="CK14" s="183"/>
      <c r="CL14" s="183"/>
      <c r="CM14" s="183"/>
      <c r="CN14" s="183"/>
      <c r="CO14" s="183"/>
      <c r="CP14" s="183"/>
      <c r="CQ14" s="183"/>
      <c r="CR14" s="183"/>
      <c r="CS14" s="183"/>
      <c r="CT14" s="183"/>
      <c r="CU14" s="183"/>
      <c r="CV14" s="183"/>
      <c r="CW14" s="183"/>
      <c r="CX14" s="183"/>
      <c r="CY14" s="183"/>
      <c r="CZ14" s="183"/>
      <c r="DA14" s="183"/>
      <c r="DB14" s="183"/>
      <c r="DC14" s="183"/>
      <c r="DD14" s="183"/>
      <c r="DE14" s="183"/>
      <c r="DF14" s="183"/>
      <c r="DG14" s="183"/>
      <c r="DH14" s="183"/>
      <c r="DI14" s="183"/>
      <c r="DJ14" s="183"/>
      <c r="DK14" s="183"/>
      <c r="DL14" s="183"/>
      <c r="DM14" s="183"/>
      <c r="DN14" s="183"/>
      <c r="DO14" s="183"/>
      <c r="DP14" s="183"/>
      <c r="DQ14" s="183"/>
      <c r="DR14" s="183"/>
      <c r="DS14" s="183"/>
      <c r="DT14" s="183"/>
      <c r="DU14" s="183"/>
      <c r="DV14" s="183"/>
      <c r="DW14" s="183"/>
      <c r="DX14" s="183"/>
      <c r="DY14" s="183"/>
      <c r="DZ14" s="183"/>
      <c r="EA14" s="183"/>
      <c r="EB14" s="183"/>
      <c r="EC14" s="183"/>
      <c r="ED14" s="183"/>
      <c r="EE14" s="183"/>
      <c r="EF14" s="183"/>
      <c r="EG14" s="183"/>
      <c r="EH14" s="183"/>
      <c r="EI14" s="183"/>
      <c r="EJ14" s="183"/>
      <c r="EK14" s="183"/>
      <c r="EL14" s="183"/>
      <c r="EM14" s="183"/>
      <c r="EN14" s="183"/>
      <c r="EO14" s="183"/>
      <c r="EP14" s="183"/>
      <c r="EQ14" s="183"/>
      <c r="ER14" s="183"/>
      <c r="ES14" s="183"/>
      <c r="ET14" s="183"/>
      <c r="EU14" s="183"/>
      <c r="EV14" s="183"/>
      <c r="EW14" s="183"/>
      <c r="EX14" s="183"/>
      <c r="EY14" s="183"/>
      <c r="EZ14" s="183"/>
      <c r="FA14" s="183"/>
      <c r="FB14" s="183"/>
      <c r="FC14" s="183"/>
      <c r="FD14" s="183"/>
      <c r="FE14" s="183"/>
      <c r="FF14" s="183"/>
      <c r="FG14" s="183"/>
      <c r="FH14" s="183"/>
      <c r="FI14" s="183"/>
      <c r="FJ14" s="183"/>
      <c r="FK14" s="183"/>
      <c r="FL14" s="183"/>
      <c r="FM14" s="183"/>
      <c r="FN14" s="183"/>
      <c r="FO14" s="183"/>
      <c r="FP14" s="183"/>
      <c r="FQ14" s="183"/>
      <c r="FR14" s="183"/>
      <c r="FS14" s="183"/>
      <c r="FT14" s="183"/>
      <c r="FU14" s="183"/>
      <c r="FV14" s="183"/>
    </row>
    <row r="15" spans="1:178" s="451" customFormat="1" ht="20.25" customHeight="1" thickBot="1">
      <c r="A15" s="867"/>
      <c r="B15" s="867"/>
      <c r="E15" s="1203"/>
      <c r="F15" s="1203"/>
      <c r="G15" s="120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83"/>
      <c r="AR15" s="183"/>
      <c r="AS15" s="183"/>
      <c r="AT15" s="183"/>
      <c r="AU15" s="183"/>
      <c r="AV15" s="183"/>
      <c r="AW15" s="183"/>
      <c r="AX15" s="183"/>
      <c r="AY15" s="183"/>
      <c r="AZ15" s="183"/>
      <c r="BA15" s="183"/>
      <c r="BB15" s="183"/>
      <c r="BC15" s="183"/>
      <c r="BD15" s="183"/>
      <c r="BE15" s="183"/>
      <c r="BF15" s="183"/>
      <c r="BG15" s="183"/>
      <c r="BH15" s="183"/>
      <c r="BI15" s="183"/>
      <c r="BJ15" s="183"/>
      <c r="BK15" s="183"/>
      <c r="BL15" s="183"/>
      <c r="BM15" s="183"/>
      <c r="BN15" s="183"/>
      <c r="BO15" s="183"/>
      <c r="BP15" s="183"/>
      <c r="BQ15" s="183"/>
      <c r="BR15" s="183"/>
      <c r="BS15" s="183"/>
      <c r="BT15" s="183"/>
      <c r="BU15" s="183"/>
      <c r="BV15" s="183"/>
      <c r="BW15" s="183"/>
      <c r="BX15" s="183"/>
      <c r="BY15" s="183"/>
      <c r="BZ15" s="183"/>
      <c r="CA15" s="183"/>
      <c r="CB15" s="183"/>
      <c r="CC15" s="183"/>
      <c r="CD15" s="183"/>
      <c r="CE15" s="183"/>
      <c r="CF15" s="183"/>
      <c r="CG15" s="183"/>
      <c r="CH15" s="183"/>
      <c r="CI15" s="183"/>
      <c r="CJ15" s="183"/>
      <c r="CK15" s="183"/>
      <c r="CL15" s="183"/>
      <c r="CM15" s="183"/>
      <c r="CN15" s="183"/>
      <c r="CO15" s="183"/>
      <c r="CP15" s="183"/>
      <c r="CQ15" s="183"/>
      <c r="CR15" s="183"/>
      <c r="CS15" s="183"/>
      <c r="CT15" s="183"/>
      <c r="CU15" s="183"/>
      <c r="CV15" s="183"/>
      <c r="CW15" s="183"/>
      <c r="CX15" s="183"/>
      <c r="CY15" s="183"/>
      <c r="CZ15" s="183"/>
      <c r="DA15" s="183"/>
      <c r="DB15" s="183"/>
      <c r="DC15" s="183"/>
      <c r="DD15" s="183"/>
      <c r="DE15" s="183"/>
      <c r="DF15" s="183"/>
      <c r="DG15" s="183"/>
      <c r="DH15" s="183"/>
      <c r="DI15" s="183"/>
      <c r="DJ15" s="183"/>
      <c r="DK15" s="183"/>
      <c r="DL15" s="183"/>
      <c r="DM15" s="183"/>
      <c r="DN15" s="183"/>
      <c r="DO15" s="183"/>
      <c r="DP15" s="183"/>
      <c r="DQ15" s="183"/>
      <c r="DR15" s="183"/>
      <c r="DS15" s="183"/>
      <c r="DT15" s="183"/>
      <c r="DU15" s="183"/>
      <c r="DV15" s="183"/>
      <c r="DW15" s="183"/>
      <c r="DX15" s="183"/>
      <c r="DY15" s="183"/>
      <c r="DZ15" s="183"/>
      <c r="EA15" s="183"/>
      <c r="EB15" s="183"/>
      <c r="EC15" s="183"/>
      <c r="ED15" s="183"/>
      <c r="EE15" s="183"/>
      <c r="EF15" s="183"/>
      <c r="EG15" s="183"/>
      <c r="EH15" s="183"/>
      <c r="EI15" s="183"/>
      <c r="EJ15" s="183"/>
      <c r="EK15" s="183"/>
      <c r="EL15" s="183"/>
      <c r="EM15" s="183"/>
      <c r="EN15" s="183"/>
      <c r="EO15" s="183"/>
      <c r="EP15" s="183"/>
      <c r="EQ15" s="183"/>
      <c r="ER15" s="183"/>
      <c r="ES15" s="183"/>
      <c r="ET15" s="183"/>
      <c r="EU15" s="183"/>
      <c r="EV15" s="183"/>
      <c r="EW15" s="183"/>
      <c r="EX15" s="183"/>
      <c r="EY15" s="183"/>
      <c r="EZ15" s="183"/>
      <c r="FA15" s="183"/>
      <c r="FB15" s="183"/>
      <c r="FC15" s="183"/>
      <c r="FD15" s="183"/>
      <c r="FE15" s="183"/>
      <c r="FF15" s="183"/>
      <c r="FG15" s="183"/>
      <c r="FH15" s="183"/>
      <c r="FI15" s="183"/>
      <c r="FJ15" s="183"/>
      <c r="FK15" s="183"/>
      <c r="FL15" s="183"/>
      <c r="FM15" s="183"/>
      <c r="FN15" s="183"/>
      <c r="FO15" s="183"/>
      <c r="FP15" s="183"/>
      <c r="FQ15" s="183"/>
      <c r="FR15" s="183"/>
      <c r="FS15" s="183"/>
      <c r="FT15" s="183"/>
      <c r="FU15" s="183"/>
      <c r="FV15" s="183"/>
    </row>
    <row r="16" spans="1:178" s="868" customFormat="1" ht="29.25" customHeight="1">
      <c r="A16" s="1201" t="s">
        <v>6</v>
      </c>
      <c r="B16" s="1177" t="s">
        <v>25</v>
      </c>
      <c r="C16" s="1177" t="s">
        <v>26</v>
      </c>
      <c r="D16" s="1177" t="s">
        <v>5</v>
      </c>
      <c r="E16" s="1177" t="s">
        <v>335</v>
      </c>
      <c r="F16" s="1177" t="s">
        <v>415</v>
      </c>
      <c r="G16" s="1204" t="s">
        <v>27</v>
      </c>
    </row>
    <row r="17" spans="1:7" s="868" customFormat="1" ht="39" customHeight="1">
      <c r="A17" s="1202"/>
      <c r="B17" s="1179"/>
      <c r="C17" s="1200"/>
      <c r="D17" s="1200"/>
      <c r="E17" s="1179"/>
      <c r="F17" s="1179"/>
      <c r="G17" s="1205"/>
    </row>
    <row r="18" spans="1:7" s="873" customFormat="1" ht="15" customHeight="1">
      <c r="A18" s="869" t="s">
        <v>7</v>
      </c>
      <c r="B18" s="870" t="s">
        <v>8</v>
      </c>
      <c r="C18" s="870" t="s">
        <v>9</v>
      </c>
      <c r="D18" s="870" t="s">
        <v>10</v>
      </c>
      <c r="E18" s="871" t="s">
        <v>11</v>
      </c>
      <c r="F18" s="871" t="s">
        <v>12</v>
      </c>
      <c r="G18" s="872" t="s">
        <v>426</v>
      </c>
    </row>
    <row r="19" spans="1:7" ht="23.25" customHeight="1">
      <c r="A19" s="644"/>
      <c r="B19" s="921" t="s">
        <v>142</v>
      </c>
      <c r="C19" s="790"/>
      <c r="D19" s="649"/>
      <c r="E19" s="649"/>
      <c r="F19" s="790"/>
      <c r="G19" s="875"/>
    </row>
    <row r="20" spans="1:7" s="873" customFormat="1" ht="23.25" customHeight="1">
      <c r="A20" s="644"/>
      <c r="B20" s="874"/>
      <c r="C20" s="790"/>
      <c r="D20" s="649"/>
      <c r="E20" s="649"/>
      <c r="F20" s="790"/>
      <c r="G20" s="875"/>
    </row>
    <row r="21" spans="1:7" ht="19.5" customHeight="1">
      <c r="A21" s="876"/>
      <c r="B21" s="877"/>
      <c r="C21" s="877"/>
      <c r="D21" s="877"/>
      <c r="E21" s="877"/>
      <c r="F21" s="877"/>
      <c r="G21" s="878"/>
    </row>
    <row r="22" spans="1:7" ht="39.75" customHeight="1" thickBot="1">
      <c r="A22" s="1197"/>
      <c r="B22" s="879" t="s">
        <v>369</v>
      </c>
      <c r="C22" s="880"/>
      <c r="D22" s="881"/>
      <c r="E22" s="881"/>
      <c r="F22" s="882"/>
      <c r="G22" s="883">
        <f>SUM(G19:G20)</f>
        <v>0</v>
      </c>
    </row>
    <row r="23" spans="1:7" ht="18.75" customHeight="1">
      <c r="A23" s="106"/>
      <c r="B23" s="1198"/>
      <c r="C23" s="1198"/>
      <c r="D23" s="1198"/>
      <c r="E23" s="1198"/>
      <c r="F23" s="1198"/>
      <c r="G23" s="1198"/>
    </row>
    <row r="24" spans="1:7" ht="18.75" customHeight="1">
      <c r="A24" s="106"/>
      <c r="B24" s="884"/>
      <c r="C24" s="884"/>
      <c r="D24" s="884"/>
      <c r="E24" s="884"/>
      <c r="F24" s="884"/>
      <c r="G24" s="884"/>
    </row>
    <row r="25" spans="1:7" s="711" customFormat="1" ht="23.25" customHeight="1">
      <c r="A25" s="488" t="s">
        <v>17</v>
      </c>
      <c r="B25" s="483">
        <f>'Sch-1a'!B32</f>
        <v>0</v>
      </c>
      <c r="C25" s="885"/>
      <c r="D25" s="106"/>
      <c r="E25" s="491" t="s">
        <v>130</v>
      </c>
      <c r="F25" s="1207">
        <f>'Sch-1a'!I32</f>
        <v>0</v>
      </c>
      <c r="G25" s="1207"/>
    </row>
    <row r="26" spans="1:7" s="711" customFormat="1" ht="23.25" customHeight="1">
      <c r="A26" s="488" t="s">
        <v>13</v>
      </c>
      <c r="B26" s="887">
        <f>'Sch-1a'!B33</f>
        <v>0</v>
      </c>
      <c r="D26" s="106"/>
      <c r="E26" s="491" t="s">
        <v>131</v>
      </c>
      <c r="F26" s="1207">
        <f>'Sch-1a'!I33</f>
        <v>0</v>
      </c>
      <c r="G26" s="1207"/>
    </row>
  </sheetData>
  <sheetProtection password="8A56" sheet="1" objects="1" scenarios="1" selectLockedCells="1"/>
  <customSheetViews>
    <customSheetView guid="{D16ECB37-EC28-43FE-BD47-3A7114793C46}" scale="83" showPageBreaks="1" showGridLines="0" zeroValues="0" printArea="1" state="hidden" view="pageBreakPreview">
      <selection activeCell="C19" sqref="C19"/>
      <pageMargins left="0.25" right="0.25" top="0.75" bottom="0.5" header="0.36" footer="0.5"/>
      <printOptions horizontalCentered="1"/>
      <pageSetup paperSize="9" scale="85" fitToHeight="42" orientation="landscape" horizontalDpi="4294967295" verticalDpi="4294967295" r:id="rId1"/>
      <headerFooter alignWithMargins="0"/>
    </customSheetView>
    <customSheetView guid="{3A279989-B775-4FE0-B80B-D9B19EF06FB8}" scale="83" showPageBreaks="1" showGridLines="0" zeroValues="0" printArea="1" state="hidden" view="pageBreakPreview">
      <selection activeCell="C19" sqref="C19"/>
      <pageMargins left="0.25" right="0.25" top="0.75" bottom="0.5" header="0.36" footer="0.5"/>
      <printOptions horizontalCentered="1"/>
      <pageSetup paperSize="9" scale="85" fitToHeight="42" orientation="landscape" horizontalDpi="4294967295" verticalDpi="4294967295" r:id="rId2"/>
      <headerFooter alignWithMargins="0"/>
    </customSheetView>
    <customSheetView guid="{94091156-7D66-41B0-B463-5F36D4BD634D}" scale="83" showPageBreaks="1" showGridLines="0" zeroValues="0" printArea="1" view="pageBreakPreview">
      <selection activeCell="C19" sqref="C19"/>
      <pageMargins left="0.25" right="0.25" top="0.75" bottom="0.5" header="0.36" footer="0.5"/>
      <printOptions horizontalCentered="1"/>
      <pageSetup paperSize="9" scale="85" fitToHeight="42" orientation="landscape" horizontalDpi="4294967295" verticalDpi="4294967295" r:id="rId3"/>
      <headerFooter alignWithMargins="0"/>
    </customSheetView>
    <customSheetView guid="{67D3F443-CBF6-4C3B-9EBA-4FC7CEE92243}" scale="83" showPageBreaks="1" showGridLines="0" zeroValues="0" printArea="1" view="pageBreakPreview">
      <selection activeCell="C18" sqref="C18"/>
      <pageMargins left="0.25" right="0.25" top="0.75" bottom="0.5" header="0.36" footer="0.5"/>
      <printOptions horizontalCentered="1"/>
      <pageSetup paperSize="9" scale="85" fitToHeight="42" orientation="landscape" horizontalDpi="4294967295" verticalDpi="4294967295" r:id="rId4"/>
      <headerFooter alignWithMargins="0"/>
    </customSheetView>
    <customSheetView guid="{8FC47E04-BCF9-4504-9FDA-F8529AE0A203}" scale="83" showPageBreaks="1" showGridLines="0" zeroValues="0" printArea="1" view="pageBreakPreview">
      <selection activeCell="F18" sqref="F18"/>
      <pageMargins left="0.25" right="0.25" top="0.75" bottom="0.5" header="0.36" footer="0.5"/>
      <printOptions horizontalCentered="1"/>
      <pageSetup paperSize="9" scale="85" fitToHeight="42" orientation="landscape" r:id="rId5"/>
      <headerFooter alignWithMargins="0"/>
    </customSheetView>
    <customSheetView guid="{B1DC5269-D889-4438-853D-005C3B580A35}" scale="74" showGridLines="0" zeroValues="0" topLeftCell="A10">
      <selection activeCell="G20" sqref="G20"/>
      <pageMargins left="0.25" right="0.25" top="0.75" bottom="0.5" header="0.5" footer="0.5"/>
      <printOptions horizontalCentered="1"/>
      <pageSetup paperSize="9" scale="72" fitToHeight="42" orientation="landscape" r:id="rId6"/>
      <headerFooter alignWithMargins="0">
        <oddHeader>&amp;R&amp;"Book Antiqua,Bold"&amp;12PAGE &amp;P OF &amp;N</oddHeader>
      </headerFooter>
    </customSheetView>
    <customSheetView guid="{A0F82AFD-A75A-45C4-A55A-D8EC84E8392D}" scale="74" showGridLines="0" zeroValues="0" topLeftCell="A13">
      <selection activeCell="C17" sqref="C17"/>
      <pageMargins left="0.25" right="0.25" top="0.75" bottom="0.5" header="0.5" footer="0.5"/>
      <printOptions horizontalCentered="1"/>
      <pageSetup paperSize="9" scale="72" fitToHeight="42" orientation="landscape" r:id="rId7"/>
      <headerFooter alignWithMargins="0">
        <oddHeader>&amp;R&amp;"Book Antiqua,Bold"&amp;12PAGE &amp;P OF &amp;N</oddHeader>
      </headerFooter>
    </customSheetView>
    <customSheetView guid="{334BFE7B-729F-4B5F-BBFA-FE5871D8551A}" scale="74" showGridLines="0" zeroValues="0" topLeftCell="A13">
      <selection activeCell="G17" sqref="G17"/>
      <pageMargins left="0.28000000000000003" right="0.28999999999999998" top="0.84" bottom="0.24" header="0.48" footer="0.19"/>
      <printOptions horizontalCentered="1"/>
      <pageSetup paperSize="9" scale="72" fitToHeight="42" orientation="landscape" r:id="rId8"/>
      <headerFooter alignWithMargins="0">
        <oddHeader>&amp;L&amp;"Book Antiqua,Bold"&amp;12SPECIFICATION NO. : &amp;R&amp;"Book Antiqua,Bold"&amp;12SCHEDULE -4a 
PAGE &amp;P OF &amp;N</oddHeader>
      </headerFooter>
    </customSheetView>
    <customSheetView guid="{95E806E8-7170-4A6B-8D1F-305B2B9C1B8B}" scale="80" showPageBreaks="1" printArea="1" hiddenRows="1" view="pageBreakPreview" showRuler="0" topLeftCell="A15">
      <selection activeCell="G25" sqref="G25"/>
      <rowBreaks count="1" manualBreakCount="1">
        <brk id="29" max="6" man="1"/>
      </rowBreaks>
      <pageMargins left="0.28000000000000003" right="0.28999999999999998" top="1.17" bottom="0.39" header="0.65" footer="0.28999999999999998"/>
      <printOptions horizontalCentered="1"/>
      <pageSetup paperSize="9" scale="89" fitToHeight="42" orientation="landscape" r:id="rId9"/>
      <headerFooter alignWithMargins="0">
        <oddHeader>&amp;L&amp;"Book Antiqua,Bold"&amp;12SPECIFICATION NO. : CC-CS/102-WR2/GIS-969/G10&amp;R&amp;"Book Antiqua,Bold"&amp;12SCHEDULE - 5a
PAGE &amp;P OF &amp;N</oddHeader>
      </headerFooter>
    </customSheetView>
    <customSheetView guid="{E0A5C919-ADBB-427C-80C3-02C328CA3F83}" scale="80" showPageBreaks="1" printArea="1" hiddenRows="1" view="pageBreakPreview" showRuler="0" topLeftCell="A15">
      <selection activeCell="C21" sqref="C21"/>
      <rowBreaks count="1" manualBreakCount="1">
        <brk id="29" max="6" man="1"/>
      </rowBreaks>
      <pageMargins left="0.28000000000000003" right="0.28999999999999998" top="1.17" bottom="0.39" header="0.65" footer="0.28999999999999998"/>
      <printOptions horizontalCentered="1"/>
      <pageSetup paperSize="9" scale="89" fitToHeight="42" orientation="landscape" r:id="rId10"/>
      <headerFooter alignWithMargins="0">
        <oddHeader>&amp;L&amp;"Book Antiqua,Bold"&amp;12SPECIFICATION NO. : CC-CS/102-WR2/GIS-969/G10&amp;R&amp;"Book Antiqua,Bold"&amp;12SCHEDULE - 5a
PAGE &amp;P OF &amp;N</oddHeader>
      </headerFooter>
    </customSheetView>
    <customSheetView guid="{F34A69E2-31EE-443F-8E78-A31E3AA3BE2B}" scale="74" showGridLines="0" zeroValues="0" topLeftCell="A13">
      <selection activeCell="G17" sqref="G17"/>
      <pageMargins left="0.28000000000000003" right="0.28999999999999998" top="0.84" bottom="0.24" header="0.48" footer="0.19"/>
      <printOptions horizontalCentered="1"/>
      <pageSetup paperSize="9" scale="72" fitToHeight="42" orientation="landscape" r:id="rId11"/>
      <headerFooter alignWithMargins="0">
        <oddHeader>&amp;L&amp;"Book Antiqua,Bold"&amp;12SPECIFICATION NO. : &amp;R&amp;"Book Antiqua,Bold"&amp;12SCHEDULE -4a 
PAGE &amp;P OF &amp;N</oddHeader>
      </headerFooter>
    </customSheetView>
    <customSheetView guid="{C5506FC7-8A4D-43D0-A0D5-B323816310B7}" scale="74" showGridLines="0" zeroValues="0">
      <selection activeCell="G17" sqref="G17"/>
      <pageMargins left="0.28000000000000003" right="0.28999999999999998" top="0.84" bottom="0.24" header="0.48" footer="0.19"/>
      <printOptions horizontalCentered="1"/>
      <pageSetup paperSize="9" scale="72" fitToHeight="42" orientation="landscape" r:id="rId12"/>
      <headerFooter alignWithMargins="0">
        <oddHeader>&amp;L&amp;"Book Antiqua,Bold"&amp;12SPECIFICATION NO. : &amp;R&amp;"Book Antiqua,Bold"&amp;12SCHEDULE -4a 
PAGE &amp;P OF &amp;N</oddHeader>
      </headerFooter>
    </customSheetView>
    <customSheetView guid="{3E286A90-B39B-4EF7-ADAF-AD9055F4EE3F}" scale="74" showGridLines="0" zeroValues="0" topLeftCell="A10">
      <selection activeCell="C17" sqref="C17"/>
      <pageMargins left="0.25" right="0.25" top="0.75" bottom="0.5" header="0.5" footer="0.5"/>
      <printOptions horizontalCentered="1"/>
      <pageSetup paperSize="9" scale="72" fitToHeight="42" orientation="landscape" r:id="rId13"/>
      <headerFooter alignWithMargins="0">
        <oddHeader>&amp;R&amp;"Book Antiqua,Bold"&amp;12PAGE &amp;P OF &amp;N</oddHeader>
      </headerFooter>
    </customSheetView>
    <customSheetView guid="{F9C00FCC-B928-44A4-AE8D-3790B3A7FE91}" scale="74" showGridLines="0" zeroValues="0">
      <selection activeCell="F17" sqref="F17"/>
      <pageMargins left="0.25" right="0.25" top="0.75" bottom="0.5" header="0.5" footer="0.5"/>
      <printOptions horizontalCentered="1"/>
      <pageSetup paperSize="9" scale="72" fitToHeight="42" orientation="landscape" r:id="rId14"/>
      <headerFooter alignWithMargins="0">
        <oddHeader>&amp;R&amp;"Book Antiqua,Bold"&amp;12Schedule-4a(Rev-00)
PAGE &amp;P OF &amp;N</oddHeader>
      </headerFooter>
    </customSheetView>
    <customSheetView guid="{F9504563-F4B8-4B08-8DF4-BD6D3D1F49DF}" scale="74" showGridLines="0" zeroValues="0" hiddenRows="1" topLeftCell="A4">
      <selection activeCell="C12" sqref="C12"/>
      <pageMargins left="0.25" right="0.25" top="0.75" bottom="0.5" header="0.5" footer="0.5"/>
      <printOptions horizontalCentered="1"/>
      <pageSetup paperSize="9" scale="72" fitToHeight="42" orientation="landscape" r:id="rId15"/>
      <headerFooter alignWithMargins="0">
        <oddHeader>&amp;R&amp;"Book Antiqua,Bold"&amp;12Schedule-4a(Rev-00)
PAGE &amp;P OF &amp;N</oddHeader>
      </headerFooter>
    </customSheetView>
    <customSheetView guid="{AB88AE96-2A5B-4A72-8703-28C9E47DF5A8}" scale="83" showPageBreaks="1" showGridLines="0" zeroValues="0" printArea="1" view="pageBreakPreview">
      <selection activeCell="F18" sqref="F18"/>
      <pageMargins left="0.25" right="0.25" top="0.75" bottom="0.5" header="0.36" footer="0.5"/>
      <printOptions horizontalCentered="1"/>
      <pageSetup paperSize="9" scale="85" fitToHeight="42" orientation="landscape" r:id="rId16"/>
      <headerFooter alignWithMargins="0"/>
    </customSheetView>
    <customSheetView guid="{BAC42A29-45E6-4402-B726-C3D139198BC5}" scale="83" showPageBreaks="1" showGridLines="0" zeroValues="0" printArea="1" view="pageBreakPreview">
      <selection activeCell="C19" sqref="C19"/>
      <pageMargins left="0.25" right="0.25" top="0.75" bottom="0.5" header="0.36" footer="0.5"/>
      <printOptions horizontalCentered="1"/>
      <pageSetup paperSize="9" scale="85" fitToHeight="42" orientation="landscape" horizontalDpi="4294967295" verticalDpi="4294967295" r:id="rId17"/>
      <headerFooter alignWithMargins="0"/>
    </customSheetView>
    <customSheetView guid="{1D1BEC92-0584-42FC-833F-7509E5F404C5}" scale="83" showPageBreaks="1" showGridLines="0" zeroValues="0" printArea="1" state="hidden" view="pageBreakPreview">
      <selection activeCell="C19" sqref="C19"/>
      <pageMargins left="0.25" right="0.25" top="0.75" bottom="0.5" header="0.36" footer="0.5"/>
      <printOptions horizontalCentered="1"/>
      <pageSetup paperSize="9" scale="85" fitToHeight="42" orientation="landscape" horizontalDpi="4294967295" verticalDpi="4294967295" r:id="rId18"/>
      <headerFooter alignWithMargins="0"/>
    </customSheetView>
  </customSheetViews>
  <mergeCells count="18">
    <mergeCell ref="F25:G25"/>
    <mergeCell ref="F26:G26"/>
    <mergeCell ref="A1:B1"/>
    <mergeCell ref="A22"/>
    <mergeCell ref="A3:G3"/>
    <mergeCell ref="F16:F17"/>
    <mergeCell ref="B23:G23"/>
    <mergeCell ref="A5:G5"/>
    <mergeCell ref="A6:B6"/>
    <mergeCell ref="A7:B7"/>
    <mergeCell ref="B16:B17"/>
    <mergeCell ref="C16:C17"/>
    <mergeCell ref="D16:D17"/>
    <mergeCell ref="E16:E17"/>
    <mergeCell ref="A16:A17"/>
    <mergeCell ref="E15:G15"/>
    <mergeCell ref="G16:G17"/>
    <mergeCell ref="A14:G14"/>
  </mergeCells>
  <phoneticPr fontId="0" type="noConversion"/>
  <printOptions horizontalCentered="1"/>
  <pageMargins left="0.25" right="0.25" top="0.75" bottom="0.5" header="0.36" footer="0.5"/>
  <pageSetup paperSize="9" scale="85" fitToHeight="42" orientation="landscape" horizontalDpi="4294967295" verticalDpi="4294967295" r:id="rId19"/>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V26"/>
  <sheetViews>
    <sheetView showGridLines="0" showZeros="0" view="pageBreakPreview" zoomScale="83" zoomScaleNormal="74" zoomScaleSheetLayoutView="83" workbookViewId="0">
      <selection activeCell="C19" sqref="C19"/>
    </sheetView>
  </sheetViews>
  <sheetFormatPr defaultColWidth="11.42578125" defaultRowHeight="23.25" customHeight="1"/>
  <cols>
    <col min="1" max="1" width="10.140625" style="411" customWidth="1"/>
    <col min="2" max="2" width="53.42578125" style="163" customWidth="1"/>
    <col min="3" max="3" width="17.42578125" style="163" customWidth="1"/>
    <col min="4" max="4" width="10" style="163" customWidth="1"/>
    <col min="5" max="5" width="9.7109375" style="163" customWidth="1"/>
    <col min="6" max="6" width="18.140625" style="163" customWidth="1"/>
    <col min="7" max="7" width="20.85546875" style="163" customWidth="1"/>
    <col min="8" max="16384" width="11.42578125" style="163"/>
  </cols>
  <sheetData>
    <row r="1" spans="1:178" ht="23.25" customHeight="1">
      <c r="A1" s="1196" t="str">
        <f>Cover!B3</f>
        <v>SPEC. NO.:  CC/NT/G-COND/DOM/A02/25/01011</v>
      </c>
      <c r="B1" s="1196"/>
      <c r="C1" s="320"/>
      <c r="D1" s="320"/>
      <c r="E1" s="320"/>
      <c r="F1" s="320"/>
      <c r="G1" s="487" t="s">
        <v>365</v>
      </c>
      <c r="AB1" s="164" t="e">
        <f>INSTRUCTIONS!#REF!</f>
        <v>#REF!</v>
      </c>
    </row>
    <row r="2" spans="1:178" ht="18" customHeight="1">
      <c r="A2" s="488"/>
      <c r="B2" s="107"/>
      <c r="C2" s="126"/>
      <c r="D2" s="126"/>
      <c r="E2" s="126"/>
      <c r="F2" s="126"/>
      <c r="G2" s="491"/>
      <c r="AB2" s="164"/>
    </row>
    <row r="3" spans="1:178" ht="56.45" customHeight="1">
      <c r="A3" s="1115" t="str">
        <f>Cover!B2</f>
        <v>Conductor Package CD02 for supply of balance quantity of ACSR MOOSE Conductor for part of Diding – Dhalkebar – Bathnaha Transmission Line corresponding to Tower Package- TW02 associated with Arun-3 HEP in Nepal under Consultancy services to SAPDC.</v>
      </c>
      <c r="B3" s="1115"/>
      <c r="C3" s="1115"/>
      <c r="D3" s="1115"/>
      <c r="E3" s="1115"/>
      <c r="F3" s="1115"/>
      <c r="G3" s="1115"/>
      <c r="AB3" s="164" t="e">
        <f>INSTRUCTIONS!#REF!</f>
        <v>#REF!</v>
      </c>
    </row>
    <row r="4" spans="1:178" ht="11.25" customHeight="1">
      <c r="A4" s="166"/>
      <c r="B4" s="166"/>
      <c r="C4" s="166"/>
      <c r="D4" s="166"/>
      <c r="E4" s="166"/>
      <c r="F4" s="166"/>
      <c r="G4" s="166"/>
      <c r="AB4" s="164" t="e">
        <f>INSTRUCTIONS!#REF!</f>
        <v>#REF!</v>
      </c>
    </row>
    <row r="5" spans="1:178" s="451" customFormat="1" ht="15.75" customHeight="1">
      <c r="A5" s="1199" t="s">
        <v>113</v>
      </c>
      <c r="B5" s="1199"/>
      <c r="C5" s="1199"/>
      <c r="D5" s="1199"/>
      <c r="E5" s="1199"/>
      <c r="F5" s="1199"/>
      <c r="G5" s="1199"/>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c r="AS5" s="183"/>
      <c r="AT5" s="183"/>
      <c r="AU5" s="183"/>
      <c r="AV5" s="183"/>
      <c r="AW5" s="183"/>
      <c r="AX5" s="183"/>
      <c r="AY5" s="183"/>
      <c r="AZ5" s="183"/>
      <c r="BA5" s="183"/>
      <c r="BB5" s="183"/>
      <c r="BC5" s="183"/>
      <c r="BD5" s="183"/>
      <c r="BE5" s="183"/>
      <c r="BF5" s="183"/>
      <c r="BG5" s="183"/>
      <c r="BH5" s="183"/>
      <c r="BI5" s="183"/>
      <c r="BJ5" s="183"/>
      <c r="BK5" s="183"/>
      <c r="BL5" s="183"/>
      <c r="BM5" s="183"/>
      <c r="BN5" s="183"/>
      <c r="BO5" s="183"/>
      <c r="BP5" s="183"/>
      <c r="BQ5" s="183"/>
      <c r="BR5" s="183"/>
      <c r="BS5" s="183"/>
      <c r="BT5" s="183"/>
      <c r="BU5" s="183"/>
      <c r="BV5" s="183"/>
      <c r="BW5" s="183"/>
      <c r="BX5" s="183"/>
      <c r="BY5" s="183"/>
      <c r="BZ5" s="183"/>
      <c r="CA5" s="183"/>
      <c r="CB5" s="183"/>
      <c r="CC5" s="183"/>
      <c r="CD5" s="183"/>
      <c r="CE5" s="183"/>
      <c r="CF5" s="183"/>
      <c r="CG5" s="183"/>
      <c r="CH5" s="183"/>
      <c r="CI5" s="183"/>
      <c r="CJ5" s="183"/>
      <c r="CK5" s="183"/>
      <c r="CL5" s="183"/>
      <c r="CM5" s="183"/>
      <c r="CN5" s="183"/>
      <c r="CO5" s="183"/>
      <c r="CP5" s="183"/>
      <c r="CQ5" s="183"/>
      <c r="CR5" s="183"/>
      <c r="CS5" s="183"/>
      <c r="CT5" s="183"/>
      <c r="CU5" s="183"/>
      <c r="CV5" s="183"/>
      <c r="CW5" s="183"/>
      <c r="CX5" s="183"/>
      <c r="CY5" s="183"/>
      <c r="CZ5" s="183"/>
      <c r="DA5" s="183"/>
      <c r="DB5" s="183"/>
      <c r="DC5" s="183"/>
      <c r="DD5" s="183"/>
      <c r="DE5" s="183"/>
      <c r="DF5" s="183"/>
      <c r="DG5" s="183"/>
      <c r="DH5" s="183"/>
      <c r="DI5" s="183"/>
      <c r="DJ5" s="183"/>
      <c r="DK5" s="183"/>
      <c r="DL5" s="183"/>
      <c r="DM5" s="183"/>
      <c r="DN5" s="183"/>
      <c r="DO5" s="183"/>
      <c r="DP5" s="183"/>
      <c r="DQ5" s="183"/>
      <c r="DR5" s="183"/>
      <c r="DS5" s="183"/>
      <c r="DT5" s="183"/>
      <c r="DU5" s="183"/>
      <c r="DV5" s="183"/>
      <c r="DW5" s="183"/>
      <c r="DX5" s="183"/>
      <c r="DY5" s="183"/>
      <c r="DZ5" s="183"/>
      <c r="EA5" s="183"/>
      <c r="EB5" s="183"/>
      <c r="EC5" s="183"/>
      <c r="ED5" s="183"/>
      <c r="EE5" s="183"/>
      <c r="EF5" s="183"/>
      <c r="EG5" s="183"/>
      <c r="EH5" s="183"/>
      <c r="EI5" s="183"/>
      <c r="EJ5" s="183"/>
      <c r="EK5" s="183"/>
      <c r="EL5" s="183"/>
      <c r="EM5" s="183"/>
      <c r="EN5" s="183"/>
      <c r="EO5" s="183"/>
      <c r="EP5" s="183"/>
      <c r="EQ5" s="183"/>
      <c r="ER5" s="183"/>
      <c r="ES5" s="183"/>
      <c r="ET5" s="183"/>
      <c r="EU5" s="183"/>
      <c r="EV5" s="183"/>
      <c r="EW5" s="183"/>
      <c r="EX5" s="183"/>
      <c r="EY5" s="183"/>
      <c r="EZ5" s="183"/>
      <c r="FA5" s="183"/>
      <c r="FB5" s="183"/>
      <c r="FC5" s="183"/>
      <c r="FD5" s="183"/>
      <c r="FE5" s="183"/>
      <c r="FF5" s="183"/>
      <c r="FG5" s="183"/>
      <c r="FH5" s="183"/>
      <c r="FI5" s="183"/>
      <c r="FJ5" s="183"/>
      <c r="FK5" s="183"/>
      <c r="FL5" s="183"/>
      <c r="FM5" s="183"/>
      <c r="FN5" s="183"/>
      <c r="FO5" s="183"/>
      <c r="FP5" s="183"/>
      <c r="FQ5" s="183"/>
      <c r="FR5" s="183"/>
      <c r="FS5" s="183"/>
      <c r="FT5" s="183"/>
      <c r="FU5" s="183"/>
      <c r="FV5" s="183"/>
    </row>
    <row r="6" spans="1:178" s="451" customFormat="1" ht="23.25" customHeight="1">
      <c r="A6" s="1143" t="str">
        <f>'Sch-1a'!A6:A6</f>
        <v>Bidder’s Name and Address (Qualified Licensee) :</v>
      </c>
      <c r="B6" s="1143"/>
      <c r="E6" s="121" t="s">
        <v>20</v>
      </c>
      <c r="F6" s="121"/>
      <c r="G6" s="113"/>
      <c r="H6" s="183"/>
      <c r="I6" s="183"/>
      <c r="J6" s="183"/>
      <c r="K6" s="183"/>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c r="AS6" s="183"/>
      <c r="AT6" s="183"/>
      <c r="AU6" s="183"/>
      <c r="AV6" s="183"/>
      <c r="AW6" s="183"/>
      <c r="AX6" s="183"/>
      <c r="AY6" s="183"/>
      <c r="AZ6" s="183"/>
      <c r="BA6" s="183"/>
      <c r="BB6" s="183"/>
      <c r="BC6" s="183"/>
      <c r="BD6" s="183"/>
      <c r="BE6" s="183"/>
      <c r="BF6" s="183"/>
      <c r="BG6" s="183"/>
      <c r="BH6" s="183"/>
      <c r="BI6" s="183"/>
      <c r="BJ6" s="183"/>
      <c r="BK6" s="183"/>
      <c r="BL6" s="183"/>
      <c r="BM6" s="183"/>
      <c r="BN6" s="183"/>
      <c r="BO6" s="183"/>
      <c r="BP6" s="183"/>
      <c r="BQ6" s="183"/>
      <c r="BR6" s="183"/>
      <c r="BS6" s="183"/>
      <c r="BT6" s="183"/>
      <c r="BU6" s="183"/>
      <c r="BV6" s="183"/>
      <c r="BW6" s="183"/>
      <c r="BX6" s="183"/>
      <c r="BY6" s="183"/>
      <c r="BZ6" s="183"/>
      <c r="CA6" s="183"/>
      <c r="CB6" s="183"/>
      <c r="CC6" s="183"/>
      <c r="CD6" s="183"/>
      <c r="CE6" s="183"/>
      <c r="CF6" s="183"/>
      <c r="CG6" s="183"/>
      <c r="CH6" s="183"/>
      <c r="CI6" s="183"/>
      <c r="CJ6" s="183"/>
      <c r="CK6" s="183"/>
      <c r="CL6" s="183"/>
      <c r="CM6" s="183"/>
      <c r="CN6" s="183"/>
      <c r="CO6" s="183"/>
      <c r="CP6" s="183"/>
      <c r="CQ6" s="183"/>
      <c r="CR6" s="183"/>
      <c r="CS6" s="183"/>
      <c r="CT6" s="183"/>
      <c r="CU6" s="183"/>
      <c r="CV6" s="183"/>
      <c r="CW6" s="183"/>
      <c r="CX6" s="183"/>
      <c r="CY6" s="183"/>
      <c r="CZ6" s="183"/>
      <c r="DA6" s="183"/>
      <c r="DB6" s="183"/>
      <c r="DC6" s="183"/>
      <c r="DD6" s="183"/>
      <c r="DE6" s="183"/>
      <c r="DF6" s="183"/>
      <c r="DG6" s="183"/>
      <c r="DH6" s="183"/>
      <c r="DI6" s="183"/>
      <c r="DJ6" s="183"/>
      <c r="DK6" s="183"/>
      <c r="DL6" s="183"/>
      <c r="DM6" s="183"/>
      <c r="DN6" s="183"/>
      <c r="DO6" s="183"/>
      <c r="DP6" s="183"/>
      <c r="DQ6" s="183"/>
      <c r="DR6" s="183"/>
      <c r="DS6" s="183"/>
      <c r="DT6" s="183"/>
      <c r="DU6" s="183"/>
      <c r="DV6" s="183"/>
      <c r="DW6" s="183"/>
      <c r="DX6" s="183"/>
      <c r="DY6" s="183"/>
      <c r="DZ6" s="183"/>
      <c r="EA6" s="183"/>
      <c r="EB6" s="183"/>
      <c r="EC6" s="183"/>
      <c r="ED6" s="183"/>
      <c r="EE6" s="183"/>
      <c r="EF6" s="183"/>
      <c r="EG6" s="183"/>
      <c r="EH6" s="183"/>
      <c r="EI6" s="183"/>
      <c r="EJ6" s="183"/>
      <c r="EK6" s="183"/>
      <c r="EL6" s="183"/>
      <c r="EM6" s="183"/>
      <c r="EN6" s="183"/>
      <c r="EO6" s="183"/>
      <c r="EP6" s="183"/>
      <c r="EQ6" s="183"/>
      <c r="ER6" s="183"/>
      <c r="ES6" s="183"/>
      <c r="ET6" s="183"/>
      <c r="EU6" s="183"/>
      <c r="EV6" s="183"/>
      <c r="EW6" s="183"/>
      <c r="EX6" s="183"/>
      <c r="EY6" s="183"/>
      <c r="EZ6" s="183"/>
      <c r="FA6" s="183"/>
      <c r="FB6" s="183"/>
      <c r="FC6" s="183"/>
      <c r="FD6" s="183"/>
      <c r="FE6" s="183"/>
      <c r="FF6" s="183"/>
      <c r="FG6" s="183"/>
      <c r="FH6" s="183"/>
      <c r="FI6" s="183"/>
      <c r="FJ6" s="183"/>
      <c r="FK6" s="183"/>
      <c r="FL6" s="183"/>
      <c r="FM6" s="183"/>
      <c r="FN6" s="183"/>
      <c r="FO6" s="183"/>
      <c r="FP6" s="183"/>
      <c r="FQ6" s="183"/>
      <c r="FR6" s="183"/>
      <c r="FS6" s="183"/>
      <c r="FT6" s="183"/>
      <c r="FU6" s="183"/>
      <c r="FV6" s="183"/>
    </row>
    <row r="7" spans="1:178" s="451" customFormat="1" ht="15.75" customHeight="1">
      <c r="A7" s="1143">
        <f>'Sch-1a'!A7:A7</f>
        <v>0</v>
      </c>
      <c r="B7" s="1143"/>
      <c r="E7" s="124" t="s">
        <v>21</v>
      </c>
      <c r="F7" s="124"/>
      <c r="G7" s="113"/>
      <c r="H7" s="183"/>
      <c r="I7" s="183"/>
      <c r="J7" s="183"/>
      <c r="K7" s="183"/>
      <c r="L7" s="183"/>
      <c r="M7" s="183"/>
      <c r="N7" s="183"/>
      <c r="O7" s="183"/>
      <c r="P7" s="183"/>
      <c r="Q7" s="183"/>
      <c r="R7" s="183"/>
      <c r="S7" s="183"/>
      <c r="T7" s="183"/>
      <c r="U7" s="183"/>
      <c r="V7" s="183"/>
      <c r="W7" s="183"/>
      <c r="X7" s="183"/>
      <c r="Y7" s="183"/>
      <c r="Z7" s="183"/>
      <c r="AA7" s="183"/>
      <c r="AB7" s="183"/>
      <c r="AC7" s="183"/>
      <c r="AD7" s="183"/>
      <c r="AE7" s="183"/>
      <c r="AF7" s="183"/>
      <c r="AG7" s="183"/>
      <c r="AH7" s="183"/>
      <c r="AI7" s="183"/>
      <c r="AJ7" s="183"/>
      <c r="AK7" s="183"/>
      <c r="AL7" s="183"/>
      <c r="AM7" s="183"/>
      <c r="AN7" s="183"/>
      <c r="AO7" s="183"/>
      <c r="AP7" s="183"/>
      <c r="AQ7" s="183"/>
      <c r="AR7" s="183"/>
      <c r="AS7" s="183"/>
      <c r="AT7" s="183"/>
      <c r="AU7" s="183"/>
      <c r="AV7" s="183"/>
      <c r="AW7" s="183"/>
      <c r="AX7" s="183"/>
      <c r="AY7" s="183"/>
      <c r="AZ7" s="183"/>
      <c r="BA7" s="183"/>
      <c r="BB7" s="183"/>
      <c r="BC7" s="183"/>
      <c r="BD7" s="183"/>
      <c r="BE7" s="183"/>
      <c r="BF7" s="183"/>
      <c r="BG7" s="183"/>
      <c r="BH7" s="183"/>
      <c r="BI7" s="183"/>
      <c r="BJ7" s="183"/>
      <c r="BK7" s="183"/>
      <c r="BL7" s="183"/>
      <c r="BM7" s="183"/>
      <c r="BN7" s="183"/>
      <c r="BO7" s="183"/>
      <c r="BP7" s="183"/>
      <c r="BQ7" s="183"/>
      <c r="BR7" s="183"/>
      <c r="BS7" s="183"/>
      <c r="BT7" s="183"/>
      <c r="BU7" s="183"/>
      <c r="BV7" s="183"/>
      <c r="BW7" s="183"/>
      <c r="BX7" s="183"/>
      <c r="BY7" s="183"/>
      <c r="BZ7" s="183"/>
      <c r="CA7" s="183"/>
      <c r="CB7" s="183"/>
      <c r="CC7" s="183"/>
      <c r="CD7" s="183"/>
      <c r="CE7" s="183"/>
      <c r="CF7" s="183"/>
      <c r="CG7" s="183"/>
      <c r="CH7" s="183"/>
      <c r="CI7" s="183"/>
      <c r="CJ7" s="183"/>
      <c r="CK7" s="183"/>
      <c r="CL7" s="183"/>
      <c r="CM7" s="183"/>
      <c r="CN7" s="183"/>
      <c r="CO7" s="183"/>
      <c r="CP7" s="183"/>
      <c r="CQ7" s="183"/>
      <c r="CR7" s="183"/>
      <c r="CS7" s="183"/>
      <c r="CT7" s="183"/>
      <c r="CU7" s="183"/>
      <c r="CV7" s="183"/>
      <c r="CW7" s="183"/>
      <c r="CX7" s="183"/>
      <c r="CY7" s="183"/>
      <c r="CZ7" s="183"/>
      <c r="DA7" s="183"/>
      <c r="DB7" s="183"/>
      <c r="DC7" s="183"/>
      <c r="DD7" s="183"/>
      <c r="DE7" s="183"/>
      <c r="DF7" s="183"/>
      <c r="DG7" s="183"/>
      <c r="DH7" s="183"/>
      <c r="DI7" s="183"/>
      <c r="DJ7" s="183"/>
      <c r="DK7" s="183"/>
      <c r="DL7" s="183"/>
      <c r="DM7" s="183"/>
      <c r="DN7" s="183"/>
      <c r="DO7" s="183"/>
      <c r="DP7" s="183"/>
      <c r="DQ7" s="183"/>
      <c r="DR7" s="183"/>
      <c r="DS7" s="183"/>
      <c r="DT7" s="183"/>
      <c r="DU7" s="183"/>
      <c r="DV7" s="183"/>
      <c r="DW7" s="183"/>
      <c r="DX7" s="183"/>
      <c r="DY7" s="183"/>
      <c r="DZ7" s="183"/>
      <c r="EA7" s="183"/>
      <c r="EB7" s="183"/>
      <c r="EC7" s="183"/>
      <c r="ED7" s="183"/>
      <c r="EE7" s="183"/>
      <c r="EF7" s="183"/>
      <c r="EG7" s="183"/>
      <c r="EH7" s="183"/>
      <c r="EI7" s="183"/>
      <c r="EJ7" s="183"/>
      <c r="EK7" s="183"/>
      <c r="EL7" s="183"/>
      <c r="EM7" s="183"/>
      <c r="EN7" s="183"/>
      <c r="EO7" s="183"/>
      <c r="EP7" s="183"/>
      <c r="EQ7" s="183"/>
      <c r="ER7" s="183"/>
      <c r="ES7" s="183"/>
      <c r="ET7" s="183"/>
      <c r="EU7" s="183"/>
      <c r="EV7" s="183"/>
      <c r="EW7" s="183"/>
      <c r="EX7" s="183"/>
      <c r="EY7" s="183"/>
      <c r="EZ7" s="183"/>
      <c r="FA7" s="183"/>
      <c r="FB7" s="183"/>
      <c r="FC7" s="183"/>
      <c r="FD7" s="183"/>
      <c r="FE7" s="183"/>
      <c r="FF7" s="183"/>
      <c r="FG7" s="183"/>
      <c r="FH7" s="183"/>
      <c r="FI7" s="183"/>
      <c r="FJ7" s="183"/>
      <c r="FK7" s="183"/>
      <c r="FL7" s="183"/>
      <c r="FM7" s="183"/>
      <c r="FN7" s="183"/>
      <c r="FO7" s="183"/>
      <c r="FP7" s="183"/>
      <c r="FQ7" s="183"/>
      <c r="FR7" s="183"/>
      <c r="FS7" s="183"/>
      <c r="FT7" s="183"/>
      <c r="FU7" s="183"/>
      <c r="FV7" s="183"/>
    </row>
    <row r="8" spans="1:178" s="451" customFormat="1" ht="15.75" customHeight="1">
      <c r="A8" s="132"/>
      <c r="B8" s="865"/>
      <c r="E8" s="124" t="s">
        <v>115</v>
      </c>
      <c r="F8" s="124"/>
      <c r="G8" s="113"/>
      <c r="H8" s="183"/>
      <c r="I8" s="183"/>
      <c r="J8" s="183"/>
      <c r="K8" s="183"/>
      <c r="L8" s="183"/>
      <c r="M8" s="183"/>
      <c r="N8" s="183"/>
      <c r="O8" s="183"/>
      <c r="P8" s="183"/>
      <c r="Q8" s="183"/>
      <c r="R8" s="183"/>
      <c r="S8" s="183"/>
      <c r="T8" s="183"/>
      <c r="U8" s="183"/>
      <c r="V8" s="183"/>
      <c r="W8" s="183"/>
      <c r="X8" s="183"/>
      <c r="Y8" s="183"/>
      <c r="Z8" s="183"/>
      <c r="AA8" s="183"/>
      <c r="AB8" s="183"/>
      <c r="AC8" s="183"/>
      <c r="AD8" s="183"/>
      <c r="AE8" s="183"/>
      <c r="AF8" s="183"/>
      <c r="AG8" s="183"/>
      <c r="AH8" s="183"/>
      <c r="AI8" s="183"/>
      <c r="AJ8" s="183"/>
      <c r="AK8" s="183"/>
      <c r="AL8" s="183"/>
      <c r="AM8" s="183"/>
      <c r="AN8" s="183"/>
      <c r="AO8" s="183"/>
      <c r="AP8" s="183"/>
      <c r="AQ8" s="183"/>
      <c r="AR8" s="183"/>
      <c r="AS8" s="183"/>
      <c r="AT8" s="183"/>
      <c r="AU8" s="183"/>
      <c r="AV8" s="183"/>
      <c r="AW8" s="183"/>
      <c r="AX8" s="183"/>
      <c r="AY8" s="183"/>
      <c r="AZ8" s="183"/>
      <c r="BA8" s="183"/>
      <c r="BB8" s="183"/>
      <c r="BC8" s="183"/>
      <c r="BD8" s="183"/>
      <c r="BE8" s="183"/>
      <c r="BF8" s="183"/>
      <c r="BG8" s="183"/>
      <c r="BH8" s="183"/>
      <c r="BI8" s="183"/>
      <c r="BJ8" s="183"/>
      <c r="BK8" s="183"/>
      <c r="BL8" s="183"/>
      <c r="BM8" s="183"/>
      <c r="BN8" s="183"/>
      <c r="BO8" s="183"/>
      <c r="BP8" s="183"/>
      <c r="BQ8" s="183"/>
      <c r="BR8" s="183"/>
      <c r="BS8" s="183"/>
      <c r="BT8" s="183"/>
      <c r="BU8" s="183"/>
      <c r="BV8" s="183"/>
      <c r="BW8" s="183"/>
      <c r="BX8" s="183"/>
      <c r="BY8" s="183"/>
      <c r="BZ8" s="183"/>
      <c r="CA8" s="183"/>
      <c r="CB8" s="183"/>
      <c r="CC8" s="183"/>
      <c r="CD8" s="183"/>
      <c r="CE8" s="183"/>
      <c r="CF8" s="183"/>
      <c r="CG8" s="183"/>
      <c r="CH8" s="183"/>
      <c r="CI8" s="183"/>
      <c r="CJ8" s="183"/>
      <c r="CK8" s="183"/>
      <c r="CL8" s="183"/>
      <c r="CM8" s="183"/>
      <c r="CN8" s="183"/>
      <c r="CO8" s="183"/>
      <c r="CP8" s="183"/>
      <c r="CQ8" s="183"/>
      <c r="CR8" s="183"/>
      <c r="CS8" s="183"/>
      <c r="CT8" s="183"/>
      <c r="CU8" s="183"/>
      <c r="CV8" s="183"/>
      <c r="CW8" s="183"/>
      <c r="CX8" s="183"/>
      <c r="CY8" s="183"/>
      <c r="CZ8" s="183"/>
      <c r="DA8" s="183"/>
      <c r="DB8" s="183"/>
      <c r="DC8" s="183"/>
      <c r="DD8" s="183"/>
      <c r="DE8" s="183"/>
      <c r="DF8" s="183"/>
      <c r="DG8" s="183"/>
      <c r="DH8" s="183"/>
      <c r="DI8" s="183"/>
      <c r="DJ8" s="183"/>
      <c r="DK8" s="183"/>
      <c r="DL8" s="183"/>
      <c r="DM8" s="183"/>
      <c r="DN8" s="183"/>
      <c r="DO8" s="183"/>
      <c r="DP8" s="183"/>
      <c r="DQ8" s="183"/>
      <c r="DR8" s="183"/>
      <c r="DS8" s="183"/>
      <c r="DT8" s="183"/>
      <c r="DU8" s="183"/>
      <c r="DV8" s="183"/>
      <c r="DW8" s="183"/>
      <c r="DX8" s="183"/>
      <c r="DY8" s="183"/>
      <c r="DZ8" s="183"/>
      <c r="EA8" s="183"/>
      <c r="EB8" s="183"/>
      <c r="EC8" s="183"/>
      <c r="ED8" s="183"/>
      <c r="EE8" s="183"/>
      <c r="EF8" s="183"/>
      <c r="EG8" s="183"/>
      <c r="EH8" s="183"/>
      <c r="EI8" s="183"/>
      <c r="EJ8" s="183"/>
      <c r="EK8" s="183"/>
      <c r="EL8" s="183"/>
      <c r="EM8" s="183"/>
      <c r="EN8" s="183"/>
      <c r="EO8" s="183"/>
      <c r="EP8" s="183"/>
      <c r="EQ8" s="183"/>
      <c r="ER8" s="183"/>
      <c r="ES8" s="183"/>
      <c r="ET8" s="183"/>
      <c r="EU8" s="183"/>
      <c r="EV8" s="183"/>
      <c r="EW8" s="183"/>
      <c r="EX8" s="183"/>
      <c r="EY8" s="183"/>
      <c r="EZ8" s="183"/>
      <c r="FA8" s="183"/>
      <c r="FB8" s="183"/>
      <c r="FC8" s="183"/>
      <c r="FD8" s="183"/>
      <c r="FE8" s="183"/>
      <c r="FF8" s="183"/>
      <c r="FG8" s="183"/>
      <c r="FH8" s="183"/>
      <c r="FI8" s="183"/>
      <c r="FJ8" s="183"/>
      <c r="FK8" s="183"/>
      <c r="FL8" s="183"/>
      <c r="FM8" s="183"/>
      <c r="FN8" s="183"/>
      <c r="FO8" s="183"/>
      <c r="FP8" s="183"/>
      <c r="FQ8" s="183"/>
      <c r="FR8" s="183"/>
      <c r="FS8" s="183"/>
      <c r="FT8" s="183"/>
      <c r="FU8" s="183"/>
      <c r="FV8" s="183"/>
    </row>
    <row r="9" spans="1:178" s="451" customFormat="1" ht="15.75" customHeight="1">
      <c r="A9" s="132" t="s">
        <v>114</v>
      </c>
      <c r="B9" s="865">
        <f>'Sch-1a'!B9</f>
        <v>0</v>
      </c>
      <c r="C9" s="866"/>
      <c r="D9" s="866"/>
      <c r="E9" s="124" t="s">
        <v>22</v>
      </c>
      <c r="F9" s="124"/>
      <c r="G9" s="113"/>
      <c r="H9" s="183"/>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83"/>
      <c r="AR9" s="183"/>
      <c r="AS9" s="183"/>
      <c r="AT9" s="183"/>
      <c r="AU9" s="183"/>
      <c r="AV9" s="183"/>
      <c r="AW9" s="183"/>
      <c r="AX9" s="183"/>
      <c r="AY9" s="183"/>
      <c r="AZ9" s="183"/>
      <c r="BA9" s="183"/>
      <c r="BB9" s="183"/>
      <c r="BC9" s="183"/>
      <c r="BD9" s="183"/>
      <c r="BE9" s="183"/>
      <c r="BF9" s="183"/>
      <c r="BG9" s="183"/>
      <c r="BH9" s="183"/>
      <c r="BI9" s="183"/>
      <c r="BJ9" s="183"/>
      <c r="BK9" s="183"/>
      <c r="BL9" s="183"/>
      <c r="BM9" s="183"/>
      <c r="BN9" s="183"/>
      <c r="BO9" s="183"/>
      <c r="BP9" s="183"/>
      <c r="BQ9" s="183"/>
      <c r="BR9" s="183"/>
      <c r="BS9" s="183"/>
      <c r="BT9" s="183"/>
      <c r="BU9" s="183"/>
      <c r="BV9" s="183"/>
      <c r="BW9" s="183"/>
      <c r="BX9" s="183"/>
      <c r="BY9" s="183"/>
      <c r="BZ9" s="183"/>
      <c r="CA9" s="183"/>
      <c r="CB9" s="183"/>
      <c r="CC9" s="183"/>
      <c r="CD9" s="183"/>
      <c r="CE9" s="183"/>
      <c r="CF9" s="183"/>
      <c r="CG9" s="183"/>
      <c r="CH9" s="183"/>
      <c r="CI9" s="183"/>
      <c r="CJ9" s="183"/>
      <c r="CK9" s="183"/>
      <c r="CL9" s="183"/>
      <c r="CM9" s="183"/>
      <c r="CN9" s="183"/>
      <c r="CO9" s="183"/>
      <c r="CP9" s="183"/>
      <c r="CQ9" s="183"/>
      <c r="CR9" s="183"/>
      <c r="CS9" s="183"/>
      <c r="CT9" s="183"/>
      <c r="CU9" s="183"/>
      <c r="CV9" s="183"/>
      <c r="CW9" s="183"/>
      <c r="CX9" s="183"/>
      <c r="CY9" s="183"/>
      <c r="CZ9" s="183"/>
      <c r="DA9" s="183"/>
      <c r="DB9" s="183"/>
      <c r="DC9" s="183"/>
      <c r="DD9" s="183"/>
      <c r="DE9" s="183"/>
      <c r="DF9" s="183"/>
      <c r="DG9" s="183"/>
      <c r="DH9" s="183"/>
      <c r="DI9" s="183"/>
      <c r="DJ9" s="183"/>
      <c r="DK9" s="183"/>
      <c r="DL9" s="183"/>
      <c r="DM9" s="183"/>
      <c r="DN9" s="183"/>
      <c r="DO9" s="183"/>
      <c r="DP9" s="183"/>
      <c r="DQ9" s="183"/>
      <c r="DR9" s="183"/>
      <c r="DS9" s="183"/>
      <c r="DT9" s="183"/>
      <c r="DU9" s="183"/>
      <c r="DV9" s="183"/>
      <c r="DW9" s="183"/>
      <c r="DX9" s="183"/>
      <c r="DY9" s="183"/>
      <c r="DZ9" s="183"/>
      <c r="EA9" s="183"/>
      <c r="EB9" s="183"/>
      <c r="EC9" s="183"/>
      <c r="ED9" s="183"/>
      <c r="EE9" s="183"/>
      <c r="EF9" s="183"/>
      <c r="EG9" s="183"/>
      <c r="EH9" s="183"/>
      <c r="EI9" s="183"/>
      <c r="EJ9" s="183"/>
      <c r="EK9" s="183"/>
      <c r="EL9" s="183"/>
      <c r="EM9" s="183"/>
      <c r="EN9" s="183"/>
      <c r="EO9" s="183"/>
      <c r="EP9" s="183"/>
      <c r="EQ9" s="183"/>
      <c r="ER9" s="183"/>
      <c r="ES9" s="183"/>
      <c r="ET9" s="183"/>
      <c r="EU9" s="183"/>
      <c r="EV9" s="183"/>
      <c r="EW9" s="183"/>
      <c r="EX9" s="183"/>
      <c r="EY9" s="183"/>
      <c r="EZ9" s="183"/>
      <c r="FA9" s="183"/>
      <c r="FB9" s="183"/>
      <c r="FC9" s="183"/>
      <c r="FD9" s="183"/>
      <c r="FE9" s="183"/>
      <c r="FF9" s="183"/>
      <c r="FG9" s="183"/>
      <c r="FH9" s="183"/>
      <c r="FI9" s="183"/>
      <c r="FJ9" s="183"/>
      <c r="FK9" s="183"/>
      <c r="FL9" s="183"/>
      <c r="FM9" s="183"/>
      <c r="FN9" s="183"/>
      <c r="FO9" s="183"/>
      <c r="FP9" s="183"/>
      <c r="FQ9" s="183"/>
      <c r="FR9" s="183"/>
      <c r="FS9" s="183"/>
      <c r="FT9" s="183"/>
      <c r="FU9" s="183"/>
      <c r="FV9" s="183"/>
    </row>
    <row r="10" spans="1:178" s="451" customFormat="1" ht="15.75" customHeight="1">
      <c r="A10" s="493"/>
      <c r="B10" s="865">
        <f>'Sch-1a'!B10</f>
        <v>0</v>
      </c>
      <c r="E10" s="124" t="s">
        <v>116</v>
      </c>
      <c r="F10" s="124"/>
      <c r="G10" s="11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3"/>
      <c r="AR10" s="183"/>
      <c r="AS10" s="183"/>
      <c r="AT10" s="183"/>
      <c r="AU10" s="183"/>
      <c r="AV10" s="183"/>
      <c r="AW10" s="183"/>
      <c r="AX10" s="183"/>
      <c r="AY10" s="183"/>
      <c r="AZ10" s="183"/>
      <c r="BA10" s="183"/>
      <c r="BB10" s="183"/>
      <c r="BC10" s="183"/>
      <c r="BD10" s="183"/>
      <c r="BE10" s="183"/>
      <c r="BF10" s="183"/>
      <c r="BG10" s="183"/>
      <c r="BH10" s="183"/>
      <c r="BI10" s="183"/>
      <c r="BJ10" s="183"/>
      <c r="BK10" s="183"/>
      <c r="BL10" s="183"/>
      <c r="BM10" s="183"/>
      <c r="BN10" s="183"/>
      <c r="BO10" s="183"/>
      <c r="BP10" s="183"/>
      <c r="BQ10" s="183"/>
      <c r="BR10" s="183"/>
      <c r="BS10" s="183"/>
      <c r="BT10" s="183"/>
      <c r="BU10" s="183"/>
      <c r="BV10" s="183"/>
      <c r="BW10" s="183"/>
      <c r="BX10" s="183"/>
      <c r="BY10" s="183"/>
      <c r="BZ10" s="183"/>
      <c r="CA10" s="183"/>
      <c r="CB10" s="183"/>
      <c r="CC10" s="183"/>
      <c r="CD10" s="183"/>
      <c r="CE10" s="183"/>
      <c r="CF10" s="183"/>
      <c r="CG10" s="183"/>
      <c r="CH10" s="183"/>
      <c r="CI10" s="183"/>
      <c r="CJ10" s="183"/>
      <c r="CK10" s="183"/>
      <c r="CL10" s="183"/>
      <c r="CM10" s="183"/>
      <c r="CN10" s="183"/>
      <c r="CO10" s="183"/>
      <c r="CP10" s="183"/>
      <c r="CQ10" s="183"/>
      <c r="CR10" s="183"/>
      <c r="CS10" s="183"/>
      <c r="CT10" s="183"/>
      <c r="CU10" s="183"/>
      <c r="CV10" s="183"/>
      <c r="CW10" s="183"/>
      <c r="CX10" s="183"/>
      <c r="CY10" s="183"/>
      <c r="CZ10" s="183"/>
      <c r="DA10" s="183"/>
      <c r="DB10" s="183"/>
      <c r="DC10" s="183"/>
      <c r="DD10" s="183"/>
      <c r="DE10" s="183"/>
      <c r="DF10" s="183"/>
      <c r="DG10" s="183"/>
      <c r="DH10" s="183"/>
      <c r="DI10" s="183"/>
      <c r="DJ10" s="183"/>
      <c r="DK10" s="183"/>
      <c r="DL10" s="183"/>
      <c r="DM10" s="183"/>
      <c r="DN10" s="183"/>
      <c r="DO10" s="183"/>
      <c r="DP10" s="183"/>
      <c r="DQ10" s="183"/>
      <c r="DR10" s="183"/>
      <c r="DS10" s="183"/>
      <c r="DT10" s="183"/>
      <c r="DU10" s="183"/>
      <c r="DV10" s="183"/>
      <c r="DW10" s="183"/>
      <c r="DX10" s="183"/>
      <c r="DY10" s="183"/>
      <c r="DZ10" s="183"/>
      <c r="EA10" s="183"/>
      <c r="EB10" s="183"/>
      <c r="EC10" s="183"/>
      <c r="ED10" s="183"/>
      <c r="EE10" s="183"/>
      <c r="EF10" s="183"/>
      <c r="EG10" s="183"/>
      <c r="EH10" s="183"/>
      <c r="EI10" s="183"/>
      <c r="EJ10" s="183"/>
      <c r="EK10" s="183"/>
      <c r="EL10" s="183"/>
      <c r="EM10" s="183"/>
      <c r="EN10" s="183"/>
      <c r="EO10" s="183"/>
      <c r="EP10" s="183"/>
      <c r="EQ10" s="183"/>
      <c r="ER10" s="183"/>
      <c r="ES10" s="183"/>
      <c r="ET10" s="183"/>
      <c r="EU10" s="183"/>
      <c r="EV10" s="183"/>
      <c r="EW10" s="183"/>
      <c r="EX10" s="183"/>
      <c r="EY10" s="183"/>
      <c r="EZ10" s="183"/>
      <c r="FA10" s="183"/>
      <c r="FB10" s="183"/>
      <c r="FC10" s="183"/>
      <c r="FD10" s="183"/>
      <c r="FE10" s="183"/>
      <c r="FF10" s="183"/>
      <c r="FG10" s="183"/>
      <c r="FH10" s="183"/>
      <c r="FI10" s="183"/>
      <c r="FJ10" s="183"/>
      <c r="FK10" s="183"/>
      <c r="FL10" s="183"/>
      <c r="FM10" s="183"/>
      <c r="FN10" s="183"/>
      <c r="FO10" s="183"/>
      <c r="FP10" s="183"/>
      <c r="FQ10" s="183"/>
      <c r="FR10" s="183"/>
      <c r="FS10" s="183"/>
      <c r="FT10" s="183"/>
      <c r="FU10" s="183"/>
      <c r="FV10" s="183"/>
    </row>
    <row r="11" spans="1:178" s="451" customFormat="1" ht="15.75" customHeight="1">
      <c r="A11" s="493"/>
      <c r="B11" s="865">
        <f>'Sch-1a'!B11</f>
        <v>0</v>
      </c>
      <c r="E11" s="124" t="s">
        <v>117</v>
      </c>
      <c r="F11" s="124"/>
      <c r="G11" s="113"/>
      <c r="H11" s="183"/>
      <c r="I11" s="183"/>
      <c r="J11" s="183"/>
      <c r="K11" s="183"/>
      <c r="L11" s="183"/>
      <c r="M11" s="183"/>
      <c r="N11" s="183"/>
      <c r="O11" s="183"/>
      <c r="P11" s="183"/>
      <c r="Q11" s="183"/>
      <c r="R11" s="183"/>
      <c r="S11" s="183"/>
      <c r="T11" s="183"/>
      <c r="U11" s="183"/>
      <c r="V11" s="183"/>
      <c r="W11" s="183"/>
      <c r="X11" s="183"/>
      <c r="Y11" s="183"/>
      <c r="Z11" s="183"/>
      <c r="AA11" s="183"/>
      <c r="AB11" s="183"/>
      <c r="AC11" s="183"/>
      <c r="AD11" s="183"/>
      <c r="AE11" s="183"/>
      <c r="AF11" s="183"/>
      <c r="AG11" s="183"/>
      <c r="AH11" s="183"/>
      <c r="AI11" s="183"/>
      <c r="AJ11" s="183"/>
      <c r="AK11" s="183"/>
      <c r="AL11" s="183"/>
      <c r="AM11" s="183"/>
      <c r="AN11" s="183"/>
      <c r="AO11" s="183"/>
      <c r="AP11" s="183"/>
      <c r="AQ11" s="183"/>
      <c r="AR11" s="183"/>
      <c r="AS11" s="183"/>
      <c r="AT11" s="183"/>
      <c r="AU11" s="183"/>
      <c r="AV11" s="183"/>
      <c r="AW11" s="183"/>
      <c r="AX11" s="183"/>
      <c r="AY11" s="183"/>
      <c r="AZ11" s="183"/>
      <c r="BA11" s="183"/>
      <c r="BB11" s="183"/>
      <c r="BC11" s="183"/>
      <c r="BD11" s="183"/>
      <c r="BE11" s="183"/>
      <c r="BF11" s="183"/>
      <c r="BG11" s="183"/>
      <c r="BH11" s="183"/>
      <c r="BI11" s="183"/>
      <c r="BJ11" s="183"/>
      <c r="BK11" s="183"/>
      <c r="BL11" s="183"/>
      <c r="BM11" s="183"/>
      <c r="BN11" s="183"/>
      <c r="BO11" s="183"/>
      <c r="BP11" s="183"/>
      <c r="BQ11" s="183"/>
      <c r="BR11" s="183"/>
      <c r="BS11" s="183"/>
      <c r="BT11" s="183"/>
      <c r="BU11" s="183"/>
      <c r="BV11" s="183"/>
      <c r="BW11" s="183"/>
      <c r="BX11" s="183"/>
      <c r="BY11" s="183"/>
      <c r="BZ11" s="183"/>
      <c r="CA11" s="183"/>
      <c r="CB11" s="183"/>
      <c r="CC11" s="183"/>
      <c r="CD11" s="183"/>
      <c r="CE11" s="183"/>
      <c r="CF11" s="183"/>
      <c r="CG11" s="183"/>
      <c r="CH11" s="183"/>
      <c r="CI11" s="183"/>
      <c r="CJ11" s="183"/>
      <c r="CK11" s="183"/>
      <c r="CL11" s="183"/>
      <c r="CM11" s="183"/>
      <c r="CN11" s="183"/>
      <c r="CO11" s="183"/>
      <c r="CP11" s="183"/>
      <c r="CQ11" s="183"/>
      <c r="CR11" s="183"/>
      <c r="CS11" s="183"/>
      <c r="CT11" s="183"/>
      <c r="CU11" s="183"/>
      <c r="CV11" s="183"/>
      <c r="CW11" s="183"/>
      <c r="CX11" s="183"/>
      <c r="CY11" s="183"/>
      <c r="CZ11" s="183"/>
      <c r="DA11" s="183"/>
      <c r="DB11" s="183"/>
      <c r="DC11" s="183"/>
      <c r="DD11" s="183"/>
      <c r="DE11" s="183"/>
      <c r="DF11" s="183"/>
      <c r="DG11" s="183"/>
      <c r="DH11" s="183"/>
      <c r="DI11" s="183"/>
      <c r="DJ11" s="183"/>
      <c r="DK11" s="183"/>
      <c r="DL11" s="183"/>
      <c r="DM11" s="183"/>
      <c r="DN11" s="183"/>
      <c r="DO11" s="183"/>
      <c r="DP11" s="183"/>
      <c r="DQ11" s="183"/>
      <c r="DR11" s="183"/>
      <c r="DS11" s="183"/>
      <c r="DT11" s="183"/>
      <c r="DU11" s="183"/>
      <c r="DV11" s="183"/>
      <c r="DW11" s="183"/>
      <c r="DX11" s="183"/>
      <c r="DY11" s="183"/>
      <c r="DZ11" s="183"/>
      <c r="EA11" s="183"/>
      <c r="EB11" s="183"/>
      <c r="EC11" s="183"/>
      <c r="ED11" s="183"/>
      <c r="EE11" s="183"/>
      <c r="EF11" s="183"/>
      <c r="EG11" s="183"/>
      <c r="EH11" s="183"/>
      <c r="EI11" s="183"/>
      <c r="EJ11" s="183"/>
      <c r="EK11" s="183"/>
      <c r="EL11" s="183"/>
      <c r="EM11" s="183"/>
      <c r="EN11" s="183"/>
      <c r="EO11" s="183"/>
      <c r="EP11" s="183"/>
      <c r="EQ11" s="183"/>
      <c r="ER11" s="183"/>
      <c r="ES11" s="183"/>
      <c r="ET11" s="183"/>
      <c r="EU11" s="183"/>
      <c r="EV11" s="183"/>
      <c r="EW11" s="183"/>
      <c r="EX11" s="183"/>
      <c r="EY11" s="183"/>
      <c r="EZ11" s="183"/>
      <c r="FA11" s="183"/>
      <c r="FB11" s="183"/>
      <c r="FC11" s="183"/>
      <c r="FD11" s="183"/>
      <c r="FE11" s="183"/>
      <c r="FF11" s="183"/>
      <c r="FG11" s="183"/>
      <c r="FH11" s="183"/>
      <c r="FI11" s="183"/>
      <c r="FJ11" s="183"/>
      <c r="FK11" s="183"/>
      <c r="FL11" s="183"/>
      <c r="FM11" s="183"/>
      <c r="FN11" s="183"/>
      <c r="FO11" s="183"/>
      <c r="FP11" s="183"/>
      <c r="FQ11" s="183"/>
      <c r="FR11" s="183"/>
      <c r="FS11" s="183"/>
      <c r="FT11" s="183"/>
      <c r="FU11" s="183"/>
      <c r="FV11" s="183"/>
    </row>
    <row r="12" spans="1:178" s="451" customFormat="1" ht="23.25" customHeight="1">
      <c r="A12" s="493"/>
      <c r="B12" s="865"/>
      <c r="G12" s="183"/>
      <c r="H12" s="183"/>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c r="AS12" s="183"/>
      <c r="AT12" s="183"/>
      <c r="AU12" s="183"/>
      <c r="AV12" s="183"/>
      <c r="AW12" s="183"/>
      <c r="AX12" s="183"/>
      <c r="AY12" s="183"/>
      <c r="AZ12" s="183"/>
      <c r="BA12" s="183"/>
      <c r="BB12" s="183"/>
      <c r="BC12" s="183"/>
      <c r="BD12" s="183"/>
      <c r="BE12" s="183"/>
      <c r="BF12" s="183"/>
      <c r="BG12" s="183"/>
      <c r="BH12" s="183"/>
      <c r="BI12" s="183"/>
      <c r="BJ12" s="183"/>
      <c r="BK12" s="183"/>
      <c r="BL12" s="183"/>
      <c r="BM12" s="183"/>
      <c r="BN12" s="183"/>
      <c r="BO12" s="183"/>
      <c r="BP12" s="183"/>
      <c r="BQ12" s="183"/>
      <c r="BR12" s="183"/>
      <c r="BS12" s="183"/>
      <c r="BT12" s="183"/>
      <c r="BU12" s="183"/>
      <c r="BV12" s="183"/>
      <c r="BW12" s="183"/>
      <c r="BX12" s="183"/>
      <c r="BY12" s="183"/>
      <c r="BZ12" s="183"/>
      <c r="CA12" s="183"/>
      <c r="CB12" s="183"/>
      <c r="CC12" s="183"/>
      <c r="CD12" s="183"/>
      <c r="CE12" s="183"/>
      <c r="CF12" s="183"/>
      <c r="CG12" s="183"/>
      <c r="CH12" s="183"/>
      <c r="CI12" s="183"/>
      <c r="CJ12" s="183"/>
      <c r="CK12" s="183"/>
      <c r="CL12" s="183"/>
      <c r="CM12" s="183"/>
      <c r="CN12" s="183"/>
      <c r="CO12" s="183"/>
      <c r="CP12" s="183"/>
      <c r="CQ12" s="183"/>
      <c r="CR12" s="183"/>
      <c r="CS12" s="183"/>
      <c r="CT12" s="183"/>
      <c r="CU12" s="183"/>
      <c r="CV12" s="183"/>
      <c r="CW12" s="183"/>
      <c r="CX12" s="183"/>
      <c r="CY12" s="183"/>
      <c r="CZ12" s="183"/>
      <c r="DA12" s="183"/>
      <c r="DB12" s="183"/>
      <c r="DC12" s="183"/>
      <c r="DD12" s="183"/>
      <c r="DE12" s="183"/>
      <c r="DF12" s="183"/>
      <c r="DG12" s="183"/>
      <c r="DH12" s="183"/>
      <c r="DI12" s="183"/>
      <c r="DJ12" s="183"/>
      <c r="DK12" s="183"/>
      <c r="DL12" s="183"/>
      <c r="DM12" s="183"/>
      <c r="DN12" s="183"/>
      <c r="DO12" s="183"/>
      <c r="DP12" s="183"/>
      <c r="DQ12" s="183"/>
      <c r="DR12" s="183"/>
      <c r="DS12" s="183"/>
      <c r="DT12" s="183"/>
      <c r="DU12" s="183"/>
      <c r="DV12" s="183"/>
      <c r="DW12" s="183"/>
      <c r="DX12" s="183"/>
      <c r="DY12" s="183"/>
      <c r="DZ12" s="183"/>
      <c r="EA12" s="183"/>
      <c r="EB12" s="183"/>
      <c r="EC12" s="183"/>
      <c r="ED12" s="183"/>
      <c r="EE12" s="183"/>
      <c r="EF12" s="183"/>
      <c r="EG12" s="183"/>
      <c r="EH12" s="183"/>
      <c r="EI12" s="183"/>
      <c r="EJ12" s="183"/>
      <c r="EK12" s="183"/>
      <c r="EL12" s="183"/>
      <c r="EM12" s="183"/>
      <c r="EN12" s="183"/>
      <c r="EO12" s="183"/>
      <c r="EP12" s="183"/>
      <c r="EQ12" s="183"/>
      <c r="ER12" s="183"/>
      <c r="ES12" s="183"/>
      <c r="ET12" s="183"/>
      <c r="EU12" s="183"/>
      <c r="EV12" s="183"/>
      <c r="EW12" s="183"/>
      <c r="EX12" s="183"/>
      <c r="EY12" s="183"/>
      <c r="EZ12" s="183"/>
      <c r="FA12" s="183"/>
      <c r="FB12" s="183"/>
      <c r="FC12" s="183"/>
      <c r="FD12" s="183"/>
      <c r="FE12" s="183"/>
      <c r="FF12" s="183"/>
      <c r="FG12" s="183"/>
      <c r="FH12" s="183"/>
      <c r="FI12" s="183"/>
      <c r="FJ12" s="183"/>
      <c r="FK12" s="183"/>
      <c r="FL12" s="183"/>
      <c r="FM12" s="183"/>
      <c r="FN12" s="183"/>
      <c r="FO12" s="183"/>
      <c r="FP12" s="183"/>
      <c r="FQ12" s="183"/>
      <c r="FR12" s="183"/>
      <c r="FS12" s="183"/>
      <c r="FT12" s="183"/>
      <c r="FU12" s="183"/>
      <c r="FV12" s="183"/>
    </row>
    <row r="13" spans="1:178" s="451" customFormat="1" ht="23.25" customHeight="1">
      <c r="A13" s="493"/>
      <c r="B13" s="865">
        <f>'Sch-1a'!B13</f>
        <v>0</v>
      </c>
      <c r="G13" s="183"/>
      <c r="H13" s="183"/>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c r="AS13" s="183"/>
      <c r="AT13" s="183"/>
      <c r="AU13" s="183"/>
      <c r="AV13" s="183"/>
      <c r="AW13" s="183"/>
      <c r="AX13" s="183"/>
      <c r="AY13" s="183"/>
      <c r="AZ13" s="183"/>
      <c r="BA13" s="183"/>
      <c r="BB13" s="183"/>
      <c r="BC13" s="183"/>
      <c r="BD13" s="183"/>
      <c r="BE13" s="183"/>
      <c r="BF13" s="183"/>
      <c r="BG13" s="183"/>
      <c r="BH13" s="183"/>
      <c r="BI13" s="183"/>
      <c r="BJ13" s="183"/>
      <c r="BK13" s="183"/>
      <c r="BL13" s="183"/>
      <c r="BM13" s="183"/>
      <c r="BN13" s="183"/>
      <c r="BO13" s="183"/>
      <c r="BP13" s="183"/>
      <c r="BQ13" s="183"/>
      <c r="BR13" s="183"/>
      <c r="BS13" s="183"/>
      <c r="BT13" s="183"/>
      <c r="BU13" s="183"/>
      <c r="BV13" s="183"/>
      <c r="BW13" s="183"/>
      <c r="BX13" s="183"/>
      <c r="BY13" s="183"/>
      <c r="BZ13" s="183"/>
      <c r="CA13" s="183"/>
      <c r="CB13" s="183"/>
      <c r="CC13" s="183"/>
      <c r="CD13" s="183"/>
      <c r="CE13" s="183"/>
      <c r="CF13" s="183"/>
      <c r="CG13" s="183"/>
      <c r="CH13" s="183"/>
      <c r="CI13" s="183"/>
      <c r="CJ13" s="183"/>
      <c r="CK13" s="183"/>
      <c r="CL13" s="183"/>
      <c r="CM13" s="183"/>
      <c r="CN13" s="183"/>
      <c r="CO13" s="183"/>
      <c r="CP13" s="183"/>
      <c r="CQ13" s="183"/>
      <c r="CR13" s="183"/>
      <c r="CS13" s="183"/>
      <c r="CT13" s="183"/>
      <c r="CU13" s="183"/>
      <c r="CV13" s="183"/>
      <c r="CW13" s="183"/>
      <c r="CX13" s="183"/>
      <c r="CY13" s="183"/>
      <c r="CZ13" s="183"/>
      <c r="DA13" s="183"/>
      <c r="DB13" s="183"/>
      <c r="DC13" s="183"/>
      <c r="DD13" s="183"/>
      <c r="DE13" s="183"/>
      <c r="DF13" s="183"/>
      <c r="DG13" s="183"/>
      <c r="DH13" s="183"/>
      <c r="DI13" s="183"/>
      <c r="DJ13" s="183"/>
      <c r="DK13" s="183"/>
      <c r="DL13" s="183"/>
      <c r="DM13" s="183"/>
      <c r="DN13" s="183"/>
      <c r="DO13" s="183"/>
      <c r="DP13" s="183"/>
      <c r="DQ13" s="183"/>
      <c r="DR13" s="183"/>
      <c r="DS13" s="183"/>
      <c r="DT13" s="183"/>
      <c r="DU13" s="183"/>
      <c r="DV13" s="183"/>
      <c r="DW13" s="183"/>
      <c r="DX13" s="183"/>
      <c r="DY13" s="183"/>
      <c r="DZ13" s="183"/>
      <c r="EA13" s="183"/>
      <c r="EB13" s="183"/>
      <c r="EC13" s="183"/>
      <c r="ED13" s="183"/>
      <c r="EE13" s="183"/>
      <c r="EF13" s="183"/>
      <c r="EG13" s="183"/>
      <c r="EH13" s="183"/>
      <c r="EI13" s="183"/>
      <c r="EJ13" s="183"/>
      <c r="EK13" s="183"/>
      <c r="EL13" s="183"/>
      <c r="EM13" s="183"/>
      <c r="EN13" s="183"/>
      <c r="EO13" s="183"/>
      <c r="EP13" s="183"/>
      <c r="EQ13" s="183"/>
      <c r="ER13" s="183"/>
      <c r="ES13" s="183"/>
      <c r="ET13" s="183"/>
      <c r="EU13" s="183"/>
      <c r="EV13" s="183"/>
      <c r="EW13" s="183"/>
      <c r="EX13" s="183"/>
      <c r="EY13" s="183"/>
      <c r="EZ13" s="183"/>
      <c r="FA13" s="183"/>
      <c r="FB13" s="183"/>
      <c r="FC13" s="183"/>
      <c r="FD13" s="183"/>
      <c r="FE13" s="183"/>
      <c r="FF13" s="183"/>
      <c r="FG13" s="183"/>
      <c r="FH13" s="183"/>
      <c r="FI13" s="183"/>
      <c r="FJ13" s="183"/>
      <c r="FK13" s="183"/>
      <c r="FL13" s="183"/>
      <c r="FM13" s="183"/>
      <c r="FN13" s="183"/>
      <c r="FO13" s="183"/>
      <c r="FP13" s="183"/>
      <c r="FQ13" s="183"/>
      <c r="FR13" s="183"/>
      <c r="FS13" s="183"/>
      <c r="FT13" s="183"/>
      <c r="FU13" s="183"/>
      <c r="FV13" s="183"/>
    </row>
    <row r="14" spans="1:178" s="451" customFormat="1" ht="23.25" customHeight="1">
      <c r="A14" s="1206" t="s">
        <v>462</v>
      </c>
      <c r="B14" s="1206"/>
      <c r="C14" s="1206"/>
      <c r="D14" s="1206"/>
      <c r="E14" s="1206"/>
      <c r="F14" s="1206"/>
      <c r="G14" s="1206"/>
      <c r="H14" s="183"/>
      <c r="I14" s="183"/>
      <c r="J14" s="183"/>
      <c r="K14" s="183"/>
      <c r="L14" s="183"/>
      <c r="M14" s="183"/>
      <c r="N14" s="183"/>
      <c r="O14" s="183"/>
      <c r="P14" s="183"/>
      <c r="Q14" s="183"/>
      <c r="R14" s="183"/>
      <c r="S14" s="183"/>
      <c r="T14" s="183"/>
      <c r="U14" s="183"/>
      <c r="V14" s="183"/>
      <c r="W14" s="183"/>
      <c r="X14" s="183"/>
      <c r="Y14" s="183"/>
      <c r="Z14" s="183"/>
      <c r="AA14" s="183"/>
      <c r="AB14" s="183"/>
      <c r="AC14" s="183"/>
      <c r="AD14" s="183"/>
      <c r="AE14" s="183"/>
      <c r="AF14" s="183"/>
      <c r="AG14" s="183"/>
      <c r="AH14" s="183"/>
      <c r="AI14" s="183"/>
      <c r="AJ14" s="183"/>
      <c r="AK14" s="183"/>
      <c r="AL14" s="183"/>
      <c r="AM14" s="183"/>
      <c r="AN14" s="183"/>
      <c r="AO14" s="183"/>
      <c r="AP14" s="183"/>
      <c r="AQ14" s="183"/>
      <c r="AR14" s="183"/>
      <c r="AS14" s="183"/>
      <c r="AT14" s="183"/>
      <c r="AU14" s="183"/>
      <c r="AV14" s="183"/>
      <c r="AW14" s="183"/>
      <c r="AX14" s="183"/>
      <c r="AY14" s="183"/>
      <c r="AZ14" s="183"/>
      <c r="BA14" s="183"/>
      <c r="BB14" s="183"/>
      <c r="BC14" s="183"/>
      <c r="BD14" s="183"/>
      <c r="BE14" s="183"/>
      <c r="BF14" s="183"/>
      <c r="BG14" s="183"/>
      <c r="BH14" s="183"/>
      <c r="BI14" s="183"/>
      <c r="BJ14" s="183"/>
      <c r="BK14" s="183"/>
      <c r="BL14" s="183"/>
      <c r="BM14" s="183"/>
      <c r="BN14" s="183"/>
      <c r="BO14" s="183"/>
      <c r="BP14" s="183"/>
      <c r="BQ14" s="183"/>
      <c r="BR14" s="183"/>
      <c r="BS14" s="183"/>
      <c r="BT14" s="183"/>
      <c r="BU14" s="183"/>
      <c r="BV14" s="183"/>
      <c r="BW14" s="183"/>
      <c r="BX14" s="183"/>
      <c r="BY14" s="183"/>
      <c r="BZ14" s="183"/>
      <c r="CA14" s="183"/>
      <c r="CB14" s="183"/>
      <c r="CC14" s="183"/>
      <c r="CD14" s="183"/>
      <c r="CE14" s="183"/>
      <c r="CF14" s="183"/>
      <c r="CG14" s="183"/>
      <c r="CH14" s="183"/>
      <c r="CI14" s="183"/>
      <c r="CJ14" s="183"/>
      <c r="CK14" s="183"/>
      <c r="CL14" s="183"/>
      <c r="CM14" s="183"/>
      <c r="CN14" s="183"/>
      <c r="CO14" s="183"/>
      <c r="CP14" s="183"/>
      <c r="CQ14" s="183"/>
      <c r="CR14" s="183"/>
      <c r="CS14" s="183"/>
      <c r="CT14" s="183"/>
      <c r="CU14" s="183"/>
      <c r="CV14" s="183"/>
      <c r="CW14" s="183"/>
      <c r="CX14" s="183"/>
      <c r="CY14" s="183"/>
      <c r="CZ14" s="183"/>
      <c r="DA14" s="183"/>
      <c r="DB14" s="183"/>
      <c r="DC14" s="183"/>
      <c r="DD14" s="183"/>
      <c r="DE14" s="183"/>
      <c r="DF14" s="183"/>
      <c r="DG14" s="183"/>
      <c r="DH14" s="183"/>
      <c r="DI14" s="183"/>
      <c r="DJ14" s="183"/>
      <c r="DK14" s="183"/>
      <c r="DL14" s="183"/>
      <c r="DM14" s="183"/>
      <c r="DN14" s="183"/>
      <c r="DO14" s="183"/>
      <c r="DP14" s="183"/>
      <c r="DQ14" s="183"/>
      <c r="DR14" s="183"/>
      <c r="DS14" s="183"/>
      <c r="DT14" s="183"/>
      <c r="DU14" s="183"/>
      <c r="DV14" s="183"/>
      <c r="DW14" s="183"/>
      <c r="DX14" s="183"/>
      <c r="DY14" s="183"/>
      <c r="DZ14" s="183"/>
      <c r="EA14" s="183"/>
      <c r="EB14" s="183"/>
      <c r="EC14" s="183"/>
      <c r="ED14" s="183"/>
      <c r="EE14" s="183"/>
      <c r="EF14" s="183"/>
      <c r="EG14" s="183"/>
      <c r="EH14" s="183"/>
      <c r="EI14" s="183"/>
      <c r="EJ14" s="183"/>
      <c r="EK14" s="183"/>
      <c r="EL14" s="183"/>
      <c r="EM14" s="183"/>
      <c r="EN14" s="183"/>
      <c r="EO14" s="183"/>
      <c r="EP14" s="183"/>
      <c r="EQ14" s="183"/>
      <c r="ER14" s="183"/>
      <c r="ES14" s="183"/>
      <c r="ET14" s="183"/>
      <c r="EU14" s="183"/>
      <c r="EV14" s="183"/>
      <c r="EW14" s="183"/>
      <c r="EX14" s="183"/>
      <c r="EY14" s="183"/>
      <c r="EZ14" s="183"/>
      <c r="FA14" s="183"/>
      <c r="FB14" s="183"/>
      <c r="FC14" s="183"/>
      <c r="FD14" s="183"/>
      <c r="FE14" s="183"/>
      <c r="FF14" s="183"/>
      <c r="FG14" s="183"/>
      <c r="FH14" s="183"/>
      <c r="FI14" s="183"/>
      <c r="FJ14" s="183"/>
      <c r="FK14" s="183"/>
      <c r="FL14" s="183"/>
      <c r="FM14" s="183"/>
      <c r="FN14" s="183"/>
      <c r="FO14" s="183"/>
      <c r="FP14" s="183"/>
      <c r="FQ14" s="183"/>
      <c r="FR14" s="183"/>
      <c r="FS14" s="183"/>
      <c r="FT14" s="183"/>
      <c r="FU14" s="183"/>
      <c r="FV14" s="183"/>
    </row>
    <row r="15" spans="1:178" s="451" customFormat="1" ht="20.25" customHeight="1" thickBot="1">
      <c r="A15" s="867"/>
      <c r="B15" s="867"/>
      <c r="E15" s="1203"/>
      <c r="F15" s="1203"/>
      <c r="G15" s="120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83"/>
      <c r="AR15" s="183"/>
      <c r="AS15" s="183"/>
      <c r="AT15" s="183"/>
      <c r="AU15" s="183"/>
      <c r="AV15" s="183"/>
      <c r="AW15" s="183"/>
      <c r="AX15" s="183"/>
      <c r="AY15" s="183"/>
      <c r="AZ15" s="183"/>
      <c r="BA15" s="183"/>
      <c r="BB15" s="183"/>
      <c r="BC15" s="183"/>
      <c r="BD15" s="183"/>
      <c r="BE15" s="183"/>
      <c r="BF15" s="183"/>
      <c r="BG15" s="183"/>
      <c r="BH15" s="183"/>
      <c r="BI15" s="183"/>
      <c r="BJ15" s="183"/>
      <c r="BK15" s="183"/>
      <c r="BL15" s="183"/>
      <c r="BM15" s="183"/>
      <c r="BN15" s="183"/>
      <c r="BO15" s="183"/>
      <c r="BP15" s="183"/>
      <c r="BQ15" s="183"/>
      <c r="BR15" s="183"/>
      <c r="BS15" s="183"/>
      <c r="BT15" s="183"/>
      <c r="BU15" s="183"/>
      <c r="BV15" s="183"/>
      <c r="BW15" s="183"/>
      <c r="BX15" s="183"/>
      <c r="BY15" s="183"/>
      <c r="BZ15" s="183"/>
      <c r="CA15" s="183"/>
      <c r="CB15" s="183"/>
      <c r="CC15" s="183"/>
      <c r="CD15" s="183"/>
      <c r="CE15" s="183"/>
      <c r="CF15" s="183"/>
      <c r="CG15" s="183"/>
      <c r="CH15" s="183"/>
      <c r="CI15" s="183"/>
      <c r="CJ15" s="183"/>
      <c r="CK15" s="183"/>
      <c r="CL15" s="183"/>
      <c r="CM15" s="183"/>
      <c r="CN15" s="183"/>
      <c r="CO15" s="183"/>
      <c r="CP15" s="183"/>
      <c r="CQ15" s="183"/>
      <c r="CR15" s="183"/>
      <c r="CS15" s="183"/>
      <c r="CT15" s="183"/>
      <c r="CU15" s="183"/>
      <c r="CV15" s="183"/>
      <c r="CW15" s="183"/>
      <c r="CX15" s="183"/>
      <c r="CY15" s="183"/>
      <c r="CZ15" s="183"/>
      <c r="DA15" s="183"/>
      <c r="DB15" s="183"/>
      <c r="DC15" s="183"/>
      <c r="DD15" s="183"/>
      <c r="DE15" s="183"/>
      <c r="DF15" s="183"/>
      <c r="DG15" s="183"/>
      <c r="DH15" s="183"/>
      <c r="DI15" s="183"/>
      <c r="DJ15" s="183"/>
      <c r="DK15" s="183"/>
      <c r="DL15" s="183"/>
      <c r="DM15" s="183"/>
      <c r="DN15" s="183"/>
      <c r="DO15" s="183"/>
      <c r="DP15" s="183"/>
      <c r="DQ15" s="183"/>
      <c r="DR15" s="183"/>
      <c r="DS15" s="183"/>
      <c r="DT15" s="183"/>
      <c r="DU15" s="183"/>
      <c r="DV15" s="183"/>
      <c r="DW15" s="183"/>
      <c r="DX15" s="183"/>
      <c r="DY15" s="183"/>
      <c r="DZ15" s="183"/>
      <c r="EA15" s="183"/>
      <c r="EB15" s="183"/>
      <c r="EC15" s="183"/>
      <c r="ED15" s="183"/>
      <c r="EE15" s="183"/>
      <c r="EF15" s="183"/>
      <c r="EG15" s="183"/>
      <c r="EH15" s="183"/>
      <c r="EI15" s="183"/>
      <c r="EJ15" s="183"/>
      <c r="EK15" s="183"/>
      <c r="EL15" s="183"/>
      <c r="EM15" s="183"/>
      <c r="EN15" s="183"/>
      <c r="EO15" s="183"/>
      <c r="EP15" s="183"/>
      <c r="EQ15" s="183"/>
      <c r="ER15" s="183"/>
      <c r="ES15" s="183"/>
      <c r="ET15" s="183"/>
      <c r="EU15" s="183"/>
      <c r="EV15" s="183"/>
      <c r="EW15" s="183"/>
      <c r="EX15" s="183"/>
      <c r="EY15" s="183"/>
      <c r="EZ15" s="183"/>
      <c r="FA15" s="183"/>
      <c r="FB15" s="183"/>
      <c r="FC15" s="183"/>
      <c r="FD15" s="183"/>
      <c r="FE15" s="183"/>
      <c r="FF15" s="183"/>
      <c r="FG15" s="183"/>
      <c r="FH15" s="183"/>
      <c r="FI15" s="183"/>
      <c r="FJ15" s="183"/>
      <c r="FK15" s="183"/>
      <c r="FL15" s="183"/>
      <c r="FM15" s="183"/>
      <c r="FN15" s="183"/>
      <c r="FO15" s="183"/>
      <c r="FP15" s="183"/>
      <c r="FQ15" s="183"/>
      <c r="FR15" s="183"/>
      <c r="FS15" s="183"/>
      <c r="FT15" s="183"/>
      <c r="FU15" s="183"/>
      <c r="FV15" s="183"/>
    </row>
    <row r="16" spans="1:178" s="868" customFormat="1" ht="29.25" customHeight="1">
      <c r="A16" s="1201" t="s">
        <v>6</v>
      </c>
      <c r="B16" s="1177" t="s">
        <v>25</v>
      </c>
      <c r="C16" s="1177" t="s">
        <v>26</v>
      </c>
      <c r="D16" s="1177" t="s">
        <v>5</v>
      </c>
      <c r="E16" s="1177" t="s">
        <v>335</v>
      </c>
      <c r="F16" s="1177" t="s">
        <v>415</v>
      </c>
      <c r="G16" s="1204" t="s">
        <v>27</v>
      </c>
    </row>
    <row r="17" spans="1:7" s="868" customFormat="1" ht="39" customHeight="1">
      <c r="A17" s="1202"/>
      <c r="B17" s="1179"/>
      <c r="C17" s="1200"/>
      <c r="D17" s="1200"/>
      <c r="E17" s="1179"/>
      <c r="F17" s="1179"/>
      <c r="G17" s="1205"/>
    </row>
    <row r="18" spans="1:7" s="873" customFormat="1" ht="15" customHeight="1">
      <c r="A18" s="869" t="s">
        <v>7</v>
      </c>
      <c r="B18" s="870" t="s">
        <v>8</v>
      </c>
      <c r="C18" s="870" t="s">
        <v>9</v>
      </c>
      <c r="D18" s="870" t="s">
        <v>10</v>
      </c>
      <c r="E18" s="871" t="s">
        <v>11</v>
      </c>
      <c r="F18" s="871" t="s">
        <v>12</v>
      </c>
      <c r="G18" s="872" t="s">
        <v>426</v>
      </c>
    </row>
    <row r="19" spans="1:7" ht="23.25" customHeight="1">
      <c r="A19" s="644"/>
      <c r="B19" s="921" t="s">
        <v>142</v>
      </c>
      <c r="C19" s="790"/>
      <c r="D19" s="649"/>
      <c r="E19" s="649"/>
      <c r="F19" s="790"/>
      <c r="G19" s="875"/>
    </row>
    <row r="20" spans="1:7" s="873" customFormat="1" ht="23.25" customHeight="1">
      <c r="A20" s="644"/>
      <c r="B20" s="874"/>
      <c r="C20" s="790"/>
      <c r="D20" s="649"/>
      <c r="E20" s="649"/>
      <c r="F20" s="790"/>
      <c r="G20" s="875"/>
    </row>
    <row r="21" spans="1:7" ht="19.5" customHeight="1">
      <c r="A21" s="876"/>
      <c r="B21" s="877"/>
      <c r="C21" s="877"/>
      <c r="D21" s="877"/>
      <c r="E21" s="877"/>
      <c r="F21" s="877"/>
      <c r="G21" s="878"/>
    </row>
    <row r="22" spans="1:7" ht="39.75" customHeight="1" thickBot="1">
      <c r="A22" s="930"/>
      <c r="B22" s="879" t="s">
        <v>463</v>
      </c>
      <c r="C22" s="880"/>
      <c r="D22" s="881"/>
      <c r="E22" s="881"/>
      <c r="F22" s="882"/>
      <c r="G22" s="883">
        <f>SUM(G19:G20)</f>
        <v>0</v>
      </c>
    </row>
    <row r="23" spans="1:7" ht="18.75" customHeight="1">
      <c r="A23" s="106"/>
      <c r="B23" s="1198"/>
      <c r="C23" s="1198"/>
      <c r="D23" s="1198"/>
      <c r="E23" s="1198"/>
      <c r="F23" s="1198"/>
      <c r="G23" s="1198"/>
    </row>
    <row r="24" spans="1:7" ht="18.75" customHeight="1">
      <c r="A24" s="106"/>
      <c r="B24" s="884"/>
      <c r="C24" s="884"/>
      <c r="D24" s="884"/>
      <c r="E24" s="884"/>
      <c r="F24" s="884"/>
      <c r="G24" s="884"/>
    </row>
    <row r="25" spans="1:7" s="711" customFormat="1" ht="23.25" customHeight="1">
      <c r="A25" s="488" t="s">
        <v>17</v>
      </c>
      <c r="B25" s="483">
        <f>'Sch-1a'!B32</f>
        <v>0</v>
      </c>
      <c r="C25" s="885"/>
      <c r="D25" s="106"/>
      <c r="E25" s="491" t="s">
        <v>130</v>
      </c>
      <c r="F25" s="1207">
        <f>'Sch-1a'!I32</f>
        <v>0</v>
      </c>
      <c r="G25" s="1207"/>
    </row>
    <row r="26" spans="1:7" s="711" customFormat="1" ht="23.25" customHeight="1">
      <c r="A26" s="488" t="s">
        <v>13</v>
      </c>
      <c r="B26" s="887">
        <f>'Sch-1a'!B33</f>
        <v>0</v>
      </c>
      <c r="D26" s="106"/>
      <c r="E26" s="491" t="s">
        <v>131</v>
      </c>
      <c r="F26" s="1207">
        <f>'Sch-1a'!I33</f>
        <v>0</v>
      </c>
      <c r="G26" s="1207"/>
    </row>
  </sheetData>
  <sheetProtection password="8A56" sheet="1" objects="1" scenarios="1" selectLockedCells="1"/>
  <customSheetViews>
    <customSheetView guid="{D16ECB37-EC28-43FE-BD47-3A7114793C46}" scale="83" showPageBreaks="1" showGridLines="0" zeroValues="0" printArea="1" state="hidden" view="pageBreakPreview">
      <selection activeCell="C19" sqref="C19"/>
      <pageMargins left="0.25" right="0.25" top="0.75" bottom="0.5" header="0.36" footer="0.5"/>
      <printOptions horizontalCentered="1"/>
      <pageSetup paperSize="9" scale="85" fitToHeight="42" orientation="landscape" horizontalDpi="4294967295" verticalDpi="4294967295" r:id="rId1"/>
      <headerFooter alignWithMargins="0"/>
    </customSheetView>
    <customSheetView guid="{3A279989-B775-4FE0-B80B-D9B19EF06FB8}" scale="83" showPageBreaks="1" showGridLines="0" zeroValues="0" printArea="1" state="hidden" view="pageBreakPreview">
      <selection activeCell="C19" sqref="C19"/>
      <pageMargins left="0.25" right="0.25" top="0.75" bottom="0.5" header="0.36" footer="0.5"/>
      <printOptions horizontalCentered="1"/>
      <pageSetup paperSize="9" scale="85" fitToHeight="42" orientation="landscape" horizontalDpi="4294967295" verticalDpi="4294967295" r:id="rId2"/>
      <headerFooter alignWithMargins="0"/>
    </customSheetView>
    <customSheetView guid="{94091156-7D66-41B0-B463-5F36D4BD634D}" scale="83" showPageBreaks="1" showGridLines="0" zeroValues="0" printArea="1" view="pageBreakPreview">
      <selection activeCell="C19" sqref="C19"/>
      <pageMargins left="0.25" right="0.25" top="0.75" bottom="0.5" header="0.36" footer="0.5"/>
      <printOptions horizontalCentered="1"/>
      <pageSetup paperSize="9" scale="85" fitToHeight="42" orientation="landscape" horizontalDpi="4294967295" verticalDpi="4294967295" r:id="rId3"/>
      <headerFooter alignWithMargins="0"/>
    </customSheetView>
    <customSheetView guid="{BAC42A29-45E6-4402-B726-C3D139198BC5}" scale="83" showPageBreaks="1" showGridLines="0" zeroValues="0" printArea="1" view="pageBreakPreview">
      <selection activeCell="C19" sqref="C19"/>
      <pageMargins left="0.25" right="0.25" top="0.75" bottom="0.5" header="0.36" footer="0.5"/>
      <printOptions horizontalCentered="1"/>
      <pageSetup paperSize="9" scale="85" fitToHeight="42" orientation="landscape" horizontalDpi="4294967295" verticalDpi="4294967295" r:id="rId4"/>
      <headerFooter alignWithMargins="0"/>
    </customSheetView>
    <customSheetView guid="{1D1BEC92-0584-42FC-833F-7509E5F404C5}" scale="83" showPageBreaks="1" showGridLines="0" zeroValues="0" printArea="1" state="hidden" view="pageBreakPreview">
      <selection activeCell="C19" sqref="C19"/>
      <pageMargins left="0.25" right="0.25" top="0.75" bottom="0.5" header="0.36" footer="0.5"/>
      <printOptions horizontalCentered="1"/>
      <pageSetup paperSize="9" scale="85" fitToHeight="42" orientation="landscape" horizontalDpi="4294967295" verticalDpi="4294967295" r:id="rId5"/>
      <headerFooter alignWithMargins="0"/>
    </customSheetView>
  </customSheetViews>
  <mergeCells count="17">
    <mergeCell ref="A14:G14"/>
    <mergeCell ref="A1:B1"/>
    <mergeCell ref="A3:G3"/>
    <mergeCell ref="A5:G5"/>
    <mergeCell ref="A6:B6"/>
    <mergeCell ref="A7:B7"/>
    <mergeCell ref="B23:G23"/>
    <mergeCell ref="F25:G25"/>
    <mergeCell ref="F26:G26"/>
    <mergeCell ref="E15:G15"/>
    <mergeCell ref="A16:A17"/>
    <mergeCell ref="B16:B17"/>
    <mergeCell ref="C16:C17"/>
    <mergeCell ref="D16:D17"/>
    <mergeCell ref="E16:E17"/>
    <mergeCell ref="F16:F17"/>
    <mergeCell ref="G16:G17"/>
  </mergeCells>
  <printOptions horizontalCentered="1"/>
  <pageMargins left="0.25" right="0.25" top="0.75" bottom="0.5" header="0.36" footer="0.5"/>
  <pageSetup paperSize="9" scale="85" fitToHeight="42" orientation="landscape" horizontalDpi="4294967295" verticalDpi="4294967295"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29</vt:i4>
      </vt:variant>
    </vt:vector>
  </HeadingPairs>
  <TitlesOfParts>
    <vt:vector size="50" baseType="lpstr">
      <vt:lpstr>Cover</vt:lpstr>
      <vt:lpstr>INSTRUCTIONS</vt:lpstr>
      <vt:lpstr>Name of Bidder</vt:lpstr>
      <vt:lpstr>Sch-1a</vt:lpstr>
      <vt:lpstr>Sch-1b </vt:lpstr>
      <vt:lpstr>Sch-2</vt:lpstr>
      <vt:lpstr>Sch-3</vt:lpstr>
      <vt:lpstr>Sch-4a</vt:lpstr>
      <vt:lpstr>Sch-4b</vt:lpstr>
      <vt:lpstr>Sch-4c</vt:lpstr>
      <vt:lpstr>Sch-4</vt:lpstr>
      <vt:lpstr>Sch-5 </vt:lpstr>
      <vt:lpstr>Sch-5 (After Discount)</vt:lpstr>
      <vt:lpstr>Letter of Discount</vt:lpstr>
      <vt:lpstr>Sch-6a</vt:lpstr>
      <vt:lpstr>Sch-6b</vt:lpstr>
      <vt:lpstr>N-W (Cr.)</vt:lpstr>
      <vt:lpstr>Entry Tax</vt:lpstr>
      <vt:lpstr>Octroi</vt:lpstr>
      <vt:lpstr>Other Taxes &amp; Duties</vt:lpstr>
      <vt:lpstr>Bid Form 2nd Envelope</vt:lpstr>
      <vt:lpstr>'Bid Form 2nd Envelope'!Print_Area</vt:lpstr>
      <vt:lpstr>Cover!Print_Area</vt:lpstr>
      <vt:lpstr>'Entry Tax'!Print_Area</vt:lpstr>
      <vt:lpstr>INSTRUCTIONS!Print_Area</vt:lpstr>
      <vt:lpstr>'Letter of Discount'!Print_Area</vt:lpstr>
      <vt:lpstr>'Name of Bidder'!Print_Area</vt:lpstr>
      <vt:lpstr>Octroi!Print_Area</vt:lpstr>
      <vt:lpstr>'Other Taxes &amp; Duties'!Print_Area</vt:lpstr>
      <vt:lpstr>'Sch-1a'!Print_Area</vt:lpstr>
      <vt:lpstr>'Sch-1b '!Print_Area</vt:lpstr>
      <vt:lpstr>'Sch-2'!Print_Area</vt:lpstr>
      <vt:lpstr>'Sch-3'!Print_Area</vt:lpstr>
      <vt:lpstr>'Sch-4'!Print_Area</vt:lpstr>
      <vt:lpstr>'Sch-4a'!Print_Area</vt:lpstr>
      <vt:lpstr>'Sch-4b'!Print_Area</vt:lpstr>
      <vt:lpstr>'Sch-4c'!Print_Area</vt:lpstr>
      <vt:lpstr>'Sch-5 '!Print_Area</vt:lpstr>
      <vt:lpstr>'Sch-5 (After Discount)'!Print_Area</vt:lpstr>
      <vt:lpstr>'Sch-6a'!Print_Area</vt:lpstr>
      <vt:lpstr>'Sch-6b'!Print_Area</vt:lpstr>
      <vt:lpstr>'Sch-1a'!Print_Titles</vt:lpstr>
      <vt:lpstr>'Sch-1b '!Print_Titles</vt:lpstr>
      <vt:lpstr>'Sch-2'!Print_Titles</vt:lpstr>
      <vt:lpstr>'Sch-3'!Print_Titles</vt:lpstr>
      <vt:lpstr>'Sch-4'!Print_Titles</vt:lpstr>
      <vt:lpstr>'Sch-4a'!Print_Titles</vt:lpstr>
      <vt:lpstr>'Sch-4b'!Print_Titles</vt:lpstr>
      <vt:lpstr>'Sch-5 '!Print_Titles</vt:lpstr>
      <vt:lpstr>'Sch-5 (After Discount)'!Print_Titles</vt:lpstr>
    </vt:vector>
  </TitlesOfParts>
  <Company>Siemens AG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Ankit Vaishnav</dc:creator>
  <cp:lastModifiedBy>Ankit vaishnav</cp:lastModifiedBy>
  <cp:lastPrinted>2018-05-15T06:08:57Z</cp:lastPrinted>
  <dcterms:created xsi:type="dcterms:W3CDTF">1998-08-19T16:33:33Z</dcterms:created>
  <dcterms:modified xsi:type="dcterms:W3CDTF">2025-01-27T04:48:43Z</dcterms:modified>
</cp:coreProperties>
</file>